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<sst xmlns="http://schemas.openxmlformats.org/spreadsheetml/2006/main" count="4129" uniqueCount="1635">
  <si>
    <t>学前教育专业毕业设计成果列表</t>
  </si>
  <si>
    <t>专业代码</t>
  </si>
  <si>
    <t>专业名称</t>
  </si>
  <si>
    <t>学号</t>
  </si>
  <si>
    <t>学生姓名</t>
  </si>
  <si>
    <t>学制</t>
  </si>
  <si>
    <t>毕业设计选题名称</t>
  </si>
  <si>
    <t>毕业设计展示网址</t>
  </si>
  <si>
    <t>指导教师姓名</t>
  </si>
  <si>
    <t>作品得分</t>
  </si>
  <si>
    <t>670102K</t>
  </si>
  <si>
    <t>学前教育</t>
  </si>
  <si>
    <t>14495180532</t>
  </si>
  <si>
    <t>郭远刚</t>
  </si>
  <si>
    <t>3</t>
  </si>
  <si>
    <t>《孤独的小熊》小班社会教学活动设计</t>
  </si>
  <si>
    <t>廖凤</t>
  </si>
  <si>
    <t>85</t>
  </si>
  <si>
    <t>14495190810</t>
  </si>
  <si>
    <t>熊娜</t>
  </si>
  <si>
    <t>《我帮妈妈卷袜子》小班科学教学活动设计</t>
  </si>
  <si>
    <t>邓伟</t>
  </si>
  <si>
    <t>14495200419</t>
  </si>
  <si>
    <t>曹明艳</t>
  </si>
  <si>
    <t>《舞动的风筝》小班艺术教学活动设计</t>
  </si>
  <si>
    <t>曾胜强</t>
  </si>
  <si>
    <t>88</t>
  </si>
  <si>
    <t>14495200420</t>
  </si>
  <si>
    <t>查兴存</t>
  </si>
  <si>
    <t>《大肚皮南瓜的种植》中班科学教学活动设计</t>
  </si>
  <si>
    <t>林青</t>
  </si>
  <si>
    <t>74</t>
  </si>
  <si>
    <t>14495200422</t>
  </si>
  <si>
    <t>陈玉青</t>
  </si>
  <si>
    <t>《快乐的小农民》小班健康教学活动设计</t>
  </si>
  <si>
    <t>邓旭芳</t>
  </si>
  <si>
    <t>75</t>
  </si>
  <si>
    <t>14495200423</t>
  </si>
  <si>
    <t>段莉萍</t>
  </si>
  <si>
    <t>《鼓上的小米粒》大班音乐教学活动设计</t>
  </si>
  <si>
    <t>郭婧</t>
  </si>
  <si>
    <t>86</t>
  </si>
  <si>
    <t>14495200425</t>
  </si>
  <si>
    <t>费佳妮</t>
  </si>
  <si>
    <t>《流鼻血的自救》大班健康教学活动设计</t>
  </si>
  <si>
    <t>刘军英</t>
  </si>
  <si>
    <t>14495200426</t>
  </si>
  <si>
    <t>郭林香</t>
  </si>
  <si>
    <t>《花手帕》中班艺术教学活动设计</t>
  </si>
  <si>
    <t xml:space="preserve">张跃文 </t>
  </si>
  <si>
    <t>14495200427</t>
  </si>
  <si>
    <t>何鲁丽</t>
  </si>
  <si>
    <t>《冰雪的世界》中班科学教学活动设计</t>
  </si>
  <si>
    <t>彭敏利</t>
  </si>
  <si>
    <t>78</t>
  </si>
  <si>
    <t>14495200428</t>
  </si>
  <si>
    <t>何卓翰</t>
  </si>
  <si>
    <t>《夏夜》中班语言教学活动设计</t>
  </si>
  <si>
    <t>吴盼</t>
  </si>
  <si>
    <t>84</t>
  </si>
  <si>
    <t>14495200429</t>
  </si>
  <si>
    <t>侯水秀</t>
  </si>
  <si>
    <t>《鸡妈妈的翅膀》小班语言教学活动设计</t>
  </si>
  <si>
    <t>易娜</t>
  </si>
  <si>
    <t>81</t>
  </si>
  <si>
    <t>14495200430</t>
  </si>
  <si>
    <t>侯依倩</t>
  </si>
  <si>
    <t>《蔬菜营养多》小班健康教学活动设计</t>
  </si>
  <si>
    <t>刘馨</t>
  </si>
  <si>
    <t>14495200431</t>
  </si>
  <si>
    <t>胡芳</t>
  </si>
  <si>
    <t>《动物的鼻子》大班科学教学活动设计</t>
  </si>
  <si>
    <t>赵阳</t>
  </si>
  <si>
    <t>83</t>
  </si>
  <si>
    <t>14495200433</t>
  </si>
  <si>
    <t>胡馨月</t>
  </si>
  <si>
    <t>《神奇的土壤》大班科学领域教学活动设计</t>
  </si>
  <si>
    <t>80</t>
  </si>
  <si>
    <t>14495200435</t>
  </si>
  <si>
    <t>黄聃宸</t>
  </si>
  <si>
    <t>《爱鸟周》大班社会教学活动设计</t>
  </si>
  <si>
    <t>82</t>
  </si>
  <si>
    <t>14495200436</t>
  </si>
  <si>
    <t>黄希卓</t>
  </si>
  <si>
    <t>《花生宝贝》大班科学教学活动设计</t>
  </si>
  <si>
    <t>14495200437</t>
  </si>
  <si>
    <t>库玲琪</t>
  </si>
  <si>
    <t>《童子牧牛图》大班艺术教学活动设计</t>
  </si>
  <si>
    <t>潘纯雪</t>
  </si>
  <si>
    <t>79</t>
  </si>
  <si>
    <t>14495200438</t>
  </si>
  <si>
    <t>李媚</t>
  </si>
  <si>
    <t>《光》大班科学教学活动设计</t>
  </si>
  <si>
    <t>14495200439</t>
  </si>
  <si>
    <t>李侠玉</t>
  </si>
  <si>
    <t>《好孩子》大班语言教学活动设计</t>
  </si>
  <si>
    <t>巫细华</t>
  </si>
  <si>
    <t>14495200445</t>
  </si>
  <si>
    <t>刘心语</t>
  </si>
  <si>
    <t>《火车开啦》小班艺术教学活动设计</t>
  </si>
  <si>
    <t>何凯</t>
  </si>
  <si>
    <t>14495200449</t>
  </si>
  <si>
    <t>山玉芳</t>
  </si>
  <si>
    <t>《捉蜻蜓》小班语言教学活动设计</t>
  </si>
  <si>
    <t>14495200450</t>
  </si>
  <si>
    <t>沈雪晴</t>
  </si>
  <si>
    <t>《轮子歌》小班语言教学活动设计</t>
  </si>
  <si>
    <t>14495200453</t>
  </si>
  <si>
    <t>唐艳婷</t>
  </si>
  <si>
    <t>《美丽的糖纸》小班艺术教学活动设计</t>
  </si>
  <si>
    <t>孙红明</t>
  </si>
  <si>
    <t>68</t>
  </si>
  <si>
    <t>14495200457</t>
  </si>
  <si>
    <t>夏汕</t>
  </si>
  <si>
    <t>《我不玩火》大班健康教学活动设计</t>
  </si>
  <si>
    <t>14495200458</t>
  </si>
  <si>
    <t>徐丽娜</t>
  </si>
  <si>
    <t>《我能行》大班社会教学活动设计</t>
  </si>
  <si>
    <t>张超远</t>
  </si>
  <si>
    <t>73</t>
  </si>
  <si>
    <t>14495200461</t>
  </si>
  <si>
    <t>许倩</t>
  </si>
  <si>
    <t>《我的爷爷》小班语言教学活动设计</t>
  </si>
  <si>
    <t>邓友华</t>
  </si>
  <si>
    <t>87</t>
  </si>
  <si>
    <t>14495200465</t>
  </si>
  <si>
    <t>杨逸香</t>
  </si>
  <si>
    <t>《纸杯舞龙》大班艺术教学活动设计</t>
  </si>
  <si>
    <t>曹艳霞</t>
  </si>
  <si>
    <t>76</t>
  </si>
  <si>
    <t>14495200467</t>
  </si>
  <si>
    <t>游婷</t>
  </si>
  <si>
    <t>《蔬菜王国》中班健康教学活动设计</t>
  </si>
  <si>
    <t>14495200472</t>
  </si>
  <si>
    <t>郑洁</t>
  </si>
  <si>
    <t xml:space="preserve">《树叶贴画》 小班艺术教学活动设计    </t>
  </si>
  <si>
    <t>14495200473</t>
  </si>
  <si>
    <t>钟怡慧</t>
  </si>
  <si>
    <t>《豆子家族》中班科学教学活动设计</t>
  </si>
  <si>
    <t>14495200475</t>
  </si>
  <si>
    <t>朱倩</t>
  </si>
  <si>
    <t>《玩滑梯》小班科学教学活动设计</t>
  </si>
  <si>
    <t>谢海燕</t>
  </si>
  <si>
    <t>14495200477</t>
  </si>
  <si>
    <t>曹迩龄</t>
  </si>
  <si>
    <t>《麻雀找食》小班健康教学活动设计</t>
  </si>
  <si>
    <t>王文婧</t>
  </si>
  <si>
    <t>14495200478</t>
  </si>
  <si>
    <t>陈婷</t>
  </si>
  <si>
    <t>《制作迎春花》大班艺术教学活动设计</t>
  </si>
  <si>
    <t>14495200479</t>
  </si>
  <si>
    <t>邓文静</t>
  </si>
  <si>
    <t>《我爱笑不爱哭》小班语言教学活动设计</t>
  </si>
  <si>
    <t>林希</t>
  </si>
  <si>
    <t>14495200481</t>
  </si>
  <si>
    <t>杜珍森</t>
  </si>
  <si>
    <t>《中国的传统美食》大班社会教学活动设计</t>
  </si>
  <si>
    <t>欧阳芳</t>
  </si>
  <si>
    <t>14495200483</t>
  </si>
  <si>
    <t>奉黛丽</t>
  </si>
  <si>
    <t xml:space="preserve">
《冬眠的动物》中班科学活动教学活动设计</t>
  </si>
  <si>
    <t>89</t>
  </si>
  <si>
    <t>14495200485</t>
  </si>
  <si>
    <t>郭文秀</t>
  </si>
  <si>
    <t>《小小叶儿来追我》小班健康（体育）教学活动设计</t>
  </si>
  <si>
    <t>王美林</t>
  </si>
  <si>
    <t>14495200486</t>
  </si>
  <si>
    <t>何芷宇</t>
  </si>
  <si>
    <t>《轮胎滚滚滚》大班健康（体育）教学活动设计</t>
  </si>
  <si>
    <t>黄晓琴</t>
  </si>
  <si>
    <t>14495200487</t>
  </si>
  <si>
    <t>胡颖</t>
  </si>
  <si>
    <t>《我为家人解暑》中班健康教学活动设计</t>
  </si>
  <si>
    <t>14495200488</t>
  </si>
  <si>
    <t>胡雨晴</t>
  </si>
  <si>
    <t>《报纸上的洞洞》小班语言教学活动设计</t>
  </si>
  <si>
    <t>谢君</t>
  </si>
  <si>
    <t>14495200489</t>
  </si>
  <si>
    <t>简伟霞</t>
  </si>
  <si>
    <t>《洒水车》中班社会教学活动设计</t>
  </si>
  <si>
    <t>14495200494</t>
  </si>
  <si>
    <t>李姝莉</t>
  </si>
  <si>
    <t>《民间游戏:踩高跷》中班健康（体育）教学活动设计</t>
  </si>
  <si>
    <t>14495200496</t>
  </si>
  <si>
    <t>李梓意</t>
  </si>
  <si>
    <t>《三只小猫》中班语言教学活动设计</t>
  </si>
  <si>
    <t>14495200497</t>
  </si>
  <si>
    <t>廖宏驰</t>
  </si>
  <si>
    <t xml:space="preserve">《拿礼物、放礼物》 小班健康（体育）教学活动设计    </t>
  </si>
  <si>
    <t>14495200501</t>
  </si>
  <si>
    <t>刘清</t>
  </si>
  <si>
    <t>《水是我们的好朋友》小班健康教学活动设计</t>
  </si>
  <si>
    <t>石庆丽</t>
  </si>
  <si>
    <t>14495200503</t>
  </si>
  <si>
    <t>刘艺贤</t>
  </si>
  <si>
    <t>《春节的一件事》中班语言教学活动设计</t>
  </si>
  <si>
    <t>14495200505</t>
  </si>
  <si>
    <t>刘张丹</t>
  </si>
  <si>
    <t>《开火车》中班语言教学活动设计</t>
  </si>
  <si>
    <t>14495200506</t>
  </si>
  <si>
    <t>龙瑶</t>
  </si>
  <si>
    <t>《我会坚持到底》大班社会教学活动设计</t>
  </si>
  <si>
    <t>周知胜</t>
  </si>
  <si>
    <t>77</t>
  </si>
  <si>
    <t>14495200507</t>
  </si>
  <si>
    <t>罗慧露</t>
  </si>
  <si>
    <t>《老狼老狼几点了》中班健康（体育）教学活动设计</t>
  </si>
  <si>
    <t>14495200508</t>
  </si>
  <si>
    <t>罗荏文</t>
  </si>
  <si>
    <t>《小树和小精灵》中班艺术教学活动设计</t>
  </si>
  <si>
    <t>谭健玲</t>
  </si>
  <si>
    <t>14495200510</t>
  </si>
  <si>
    <t>马国婷</t>
  </si>
  <si>
    <t>《小小安全员》大班健康教学活动设计</t>
  </si>
  <si>
    <t>刘凤英</t>
  </si>
  <si>
    <t>14495200512</t>
  </si>
  <si>
    <t>苏嘉琪</t>
  </si>
  <si>
    <t>《小小菜园》中班科学教学活动设计</t>
  </si>
  <si>
    <t>96</t>
  </si>
  <si>
    <t>14495200513</t>
  </si>
  <si>
    <t>谭雁膑</t>
  </si>
  <si>
    <t>《小手哪里去了》小班艺术教学活动设计</t>
  </si>
  <si>
    <t>李湘华</t>
  </si>
  <si>
    <t>14495200515</t>
  </si>
  <si>
    <t>唐丽君</t>
  </si>
  <si>
    <t>《制作国旗》中班艺术教学活动设计</t>
  </si>
  <si>
    <t>14495200516</t>
  </si>
  <si>
    <t>唐祎</t>
  </si>
  <si>
    <t>《什么车开来了》 小班艺术教学活动设计</t>
  </si>
  <si>
    <t>周棋佩</t>
  </si>
  <si>
    <t>14495200527</t>
  </si>
  <si>
    <t>杨静</t>
  </si>
  <si>
    <t>《你要乘车吗》小班语言教学活动设计</t>
  </si>
  <si>
    <t>14495200528</t>
  </si>
  <si>
    <t>杨旺旺</t>
  </si>
  <si>
    <t>《哥哥姐姐的画真美》小班艺术教学活动设计</t>
  </si>
  <si>
    <t>14495200529</t>
  </si>
  <si>
    <t>游诗琴</t>
  </si>
  <si>
    <t>《奇异的声音》大班科学教学活动设计</t>
  </si>
  <si>
    <t>93</t>
  </si>
  <si>
    <t>14495200530</t>
  </si>
  <si>
    <t>袁璇</t>
  </si>
  <si>
    <t>《屋外来了谁》大班语言教学活动设计</t>
  </si>
  <si>
    <t>14495200533</t>
  </si>
  <si>
    <t>章之诺</t>
  </si>
  <si>
    <t>《小值日生》中班社会教学活动设计</t>
  </si>
  <si>
    <t>乔庆伟</t>
  </si>
  <si>
    <t>14495200535</t>
  </si>
  <si>
    <t>周琳</t>
  </si>
  <si>
    <t>《勇敢小兵》大班健康教学活动设计</t>
  </si>
  <si>
    <t>14495200538</t>
  </si>
  <si>
    <t>曹玉</t>
  </si>
  <si>
    <t>《捡鸭蛋》小班健康教学活动设计</t>
  </si>
  <si>
    <t>14495200541</t>
  </si>
  <si>
    <t>陈莉莎</t>
  </si>
  <si>
    <t>《我们居住的社区》中班社会教学活动设计</t>
  </si>
  <si>
    <t>14495200542</t>
  </si>
  <si>
    <t>崔吟</t>
  </si>
  <si>
    <t>《好玩的篮球》小班体育教学活动设计</t>
  </si>
  <si>
    <t>14495200546</t>
  </si>
  <si>
    <t>郭昌</t>
  </si>
  <si>
    <t>《早餐吃什么》大班健康教学活动设计</t>
  </si>
  <si>
    <t>14495200547</t>
  </si>
  <si>
    <t>郭意</t>
  </si>
  <si>
    <t>《药丸不是糖豆豆》小班健康教学活动设计</t>
  </si>
  <si>
    <t>14495200548</t>
  </si>
  <si>
    <t>何思楠</t>
  </si>
  <si>
    <t>《熊猫滚球》小班体育教学活动设计</t>
  </si>
  <si>
    <t>14495200549</t>
  </si>
  <si>
    <t>胡海丹</t>
  </si>
  <si>
    <t>《撕树叶，说一说》小班语言教学活动设计</t>
  </si>
  <si>
    <t>14495200550</t>
  </si>
  <si>
    <t>胡惜</t>
  </si>
  <si>
    <t>《水培和土培》大班科学教学活动设计</t>
  </si>
  <si>
    <t>14495200551</t>
  </si>
  <si>
    <t>黄茜</t>
  </si>
  <si>
    <t>《小猪买气球》大班语言教学活动设计</t>
  </si>
  <si>
    <t>14495200552</t>
  </si>
  <si>
    <t>黄雨薇</t>
  </si>
  <si>
    <t>《各种各样的票》大班社会教育活动</t>
  </si>
  <si>
    <t>14495200554</t>
  </si>
  <si>
    <t>匡雪林</t>
  </si>
  <si>
    <t>《各种各样的汽车》中班社会教学活动设计</t>
  </si>
  <si>
    <t>14495200557</t>
  </si>
  <si>
    <t>李素红</t>
  </si>
  <si>
    <t>《袜子对对碰》小班健康教学活动设计</t>
  </si>
  <si>
    <t>14495200558</t>
  </si>
  <si>
    <t>廖荣双</t>
  </si>
  <si>
    <t>《小蜜蜂采花蜜》小班体育教学活动设计</t>
  </si>
  <si>
    <t>14495200559</t>
  </si>
  <si>
    <t>刘荟兰</t>
  </si>
  <si>
    <t>《上下楼》小班健康教学活动设计</t>
  </si>
  <si>
    <t>14495200560</t>
  </si>
  <si>
    <t>刘录</t>
  </si>
  <si>
    <t>《有趣的车牌》大班社会教学活动设计</t>
  </si>
  <si>
    <t>14495200561</t>
  </si>
  <si>
    <t>刘敏</t>
  </si>
  <si>
    <t>《美味的粽子》大班健康教学活动设计</t>
  </si>
  <si>
    <t>14495200568</t>
  </si>
  <si>
    <t>欧阳娜</t>
  </si>
  <si>
    <t>《预防龋齿》中班健康教学活动设计</t>
  </si>
  <si>
    <t>14495200571</t>
  </si>
  <si>
    <t>齐水花</t>
  </si>
  <si>
    <t>《爱吃水果的牛》小班语言教学活动设计</t>
  </si>
  <si>
    <t>14495200579</t>
  </si>
  <si>
    <t>王维珍</t>
  </si>
  <si>
    <t>《小小驾驶员》小班健康教学活动设计</t>
  </si>
  <si>
    <t>14495200580</t>
  </si>
  <si>
    <t>吴格</t>
  </si>
  <si>
    <t>《追泡泡，吹泡泡》小班健康体育教学活动设计</t>
  </si>
  <si>
    <t>14495200583</t>
  </si>
  <si>
    <t>徐欣欣</t>
  </si>
  <si>
    <t>《美丽的月饼》中班艺术教学活动设计</t>
  </si>
  <si>
    <t>14495200586</t>
  </si>
  <si>
    <t>张杰</t>
  </si>
  <si>
    <t>《我勇敢了》大班健康教学活动设计</t>
  </si>
  <si>
    <t>72</t>
  </si>
  <si>
    <t>14495200589</t>
  </si>
  <si>
    <t>赵晓薇</t>
  </si>
  <si>
    <t>《电梯里的大熊》大班健康教学活动设计</t>
  </si>
  <si>
    <t>14495200590</t>
  </si>
  <si>
    <t>郑诗滢</t>
  </si>
  <si>
    <t>《白羊村的美容院》 大班语言教学活动设计</t>
  </si>
  <si>
    <t>14495200591</t>
  </si>
  <si>
    <t>钟佳利</t>
  </si>
  <si>
    <t>《不可以做的事情》中班健康教学活动设计</t>
  </si>
  <si>
    <t>14495200592</t>
  </si>
  <si>
    <t>周江灵</t>
  </si>
  <si>
    <t>《美味的月饼》大班健康教学活动设计</t>
  </si>
  <si>
    <t>14495200593</t>
  </si>
  <si>
    <t>周雅芬</t>
  </si>
  <si>
    <t>《憨豆先生》大班语言教学活动设计</t>
  </si>
  <si>
    <t>14495200594</t>
  </si>
  <si>
    <t>周宇婷</t>
  </si>
  <si>
    <t>《柳树姑娘》大班艺术教学活动设计</t>
  </si>
  <si>
    <t>郭丽</t>
  </si>
  <si>
    <t>14495200598</t>
  </si>
  <si>
    <t>曾盛兰</t>
  </si>
  <si>
    <t>《折粽子》大班艺术教学活动设计</t>
  </si>
  <si>
    <t>14495200600</t>
  </si>
  <si>
    <t>陈书瑶</t>
  </si>
  <si>
    <t>《漂亮的格子毛巾》小班艺术教学活动设计</t>
  </si>
  <si>
    <t>14495200602</t>
  </si>
  <si>
    <t>代晴雨</t>
  </si>
  <si>
    <t>《捏青团》小班艺术教学活动设计</t>
  </si>
  <si>
    <t>14495200604</t>
  </si>
  <si>
    <t>董小涵</t>
  </si>
  <si>
    <t>《动物的家》中班语言教学活动设计</t>
  </si>
  <si>
    <t>14495200607</t>
  </si>
  <si>
    <t>郭瑛杰</t>
  </si>
  <si>
    <t>《火车呜呜呜》小班艺术教学活动设计</t>
  </si>
  <si>
    <t>14495200608</t>
  </si>
  <si>
    <t>贺慧娟</t>
  </si>
  <si>
    <t>《小狗玩铃铛》中班健康教学活动设计</t>
  </si>
  <si>
    <t>14495200610</t>
  </si>
  <si>
    <t>侯姝彤</t>
  </si>
  <si>
    <t>《折纸风车》大班艺术教学活动设计</t>
  </si>
  <si>
    <t>李栋宇</t>
  </si>
  <si>
    <t>14495200611</t>
  </si>
  <si>
    <t>胡敏珍</t>
  </si>
  <si>
    <t>《一起去露营》大班社会教学活动设计</t>
  </si>
  <si>
    <t>14495200612</t>
  </si>
  <si>
    <t>黄冰</t>
  </si>
  <si>
    <t>《学唱歌》中班语言教学活动设计</t>
  </si>
  <si>
    <t>14495200616</t>
  </si>
  <si>
    <t>黎延丹</t>
  </si>
  <si>
    <t>《小小汽车运输忙》小班健康教学方案设计</t>
  </si>
  <si>
    <t>14495200617</t>
  </si>
  <si>
    <t>李丹</t>
  </si>
  <si>
    <t>《小青蛙跳荷叶》中班健康(体育)教学活动设计</t>
  </si>
  <si>
    <t>杨跃峰</t>
  </si>
  <si>
    <t>14495200618</t>
  </si>
  <si>
    <t>李青云</t>
  </si>
  <si>
    <t>《我的本领大》小班社会教学活动设计</t>
  </si>
  <si>
    <t>14495200619</t>
  </si>
  <si>
    <t>李依静</t>
  </si>
  <si>
    <t>《美丽的花瓶》中班艺术教学活动设计</t>
  </si>
  <si>
    <t>14495200620</t>
  </si>
  <si>
    <t>梁丹</t>
  </si>
  <si>
    <t>《蹭痒痒的小猪》中班健康教学活动设计</t>
  </si>
  <si>
    <t>14495200621</t>
  </si>
  <si>
    <t>梁婷</t>
  </si>
  <si>
    <t>《掉进酒桶里的老鼠》大班语言教学活动设计</t>
  </si>
  <si>
    <t>14495200623</t>
  </si>
  <si>
    <t>林祥煜</t>
  </si>
  <si>
    <t>《小与大》小班语言教学活动设计</t>
  </si>
  <si>
    <t>14495200628</t>
  </si>
  <si>
    <t>刘晓熙</t>
  </si>
  <si>
    <t>《泥塑粽子》大班艺术教学活动设计</t>
  </si>
  <si>
    <t>14495200635</t>
  </si>
  <si>
    <t>邱思怡</t>
  </si>
  <si>
    <t>《小狗汪汪的生日》小班语言教学活动设计</t>
  </si>
  <si>
    <t>14495200636</t>
  </si>
  <si>
    <t>邱小莹</t>
  </si>
  <si>
    <t>《漂亮的小汽车》小班艺术教学活动设计</t>
  </si>
  <si>
    <t>14495200639</t>
  </si>
  <si>
    <t>史子涵</t>
  </si>
  <si>
    <t>《有趣的肥皂》大班科学教学活动设计</t>
  </si>
  <si>
    <t>14495200643</t>
  </si>
  <si>
    <t>王广盈</t>
  </si>
  <si>
    <t>《我的爸爸》小班语言教学活动设计</t>
  </si>
  <si>
    <t>14495200644</t>
  </si>
  <si>
    <t>吴如丹</t>
  </si>
  <si>
    <t>《雪地情报员》小班语言教学活动设计</t>
  </si>
  <si>
    <t>14495200645</t>
  </si>
  <si>
    <t>张迪</t>
  </si>
  <si>
    <t>《明亮的眼睛》中班健康教学活动设计</t>
  </si>
  <si>
    <t>14495200646</t>
  </si>
  <si>
    <t>张邵蝶</t>
  </si>
  <si>
    <t>《我爱画龙舟》大班艺术教学活动设计</t>
  </si>
  <si>
    <t>14495200647</t>
  </si>
  <si>
    <t>郑欣宇</t>
  </si>
  <si>
    <t>《开汽车》中班语言教学活动设计</t>
  </si>
  <si>
    <t>14495200649</t>
  </si>
  <si>
    <t>周心语</t>
  </si>
  <si>
    <t xml:space="preserve">《运输汽车开来了》 中班健康教学活动设计    </t>
  </si>
  <si>
    <t>李义娜</t>
  </si>
  <si>
    <t>14495200652</t>
  </si>
  <si>
    <t>周钰瑶</t>
  </si>
  <si>
    <t>《好玩的纸箱》中班健康（体育）教学活动设计</t>
  </si>
  <si>
    <t>14495200653</t>
  </si>
  <si>
    <t>朱丽琼</t>
  </si>
  <si>
    <t>《宝宝运球忙》小班健康教学活动设计</t>
  </si>
  <si>
    <t>14495200657</t>
  </si>
  <si>
    <t>曾美林</t>
  </si>
  <si>
    <t>《小看戏》中班艺术教学活动设计</t>
  </si>
  <si>
    <t>唐晶</t>
  </si>
  <si>
    <t>14495200658</t>
  </si>
  <si>
    <t>陈暄</t>
  </si>
  <si>
    <t>《自己吃饭真能干》小班健康教学活动设计</t>
  </si>
  <si>
    <t>14495200660</t>
  </si>
  <si>
    <t>冯根妹</t>
  </si>
  <si>
    <t>《猜猜他是谁》大班语言教学活动设计</t>
  </si>
  <si>
    <t>14495200661</t>
  </si>
  <si>
    <t>冯沿靖</t>
  </si>
  <si>
    <t>《国庆安全教育》中班社会教学活动设计</t>
  </si>
  <si>
    <t>14495200663</t>
  </si>
  <si>
    <t>何碟</t>
  </si>
  <si>
    <t>《狐狸和白鹅》中班语言教学活动社计</t>
  </si>
  <si>
    <t>14495200667</t>
  </si>
  <si>
    <t>黄玲丽</t>
  </si>
  <si>
    <t>《说冬天》中班语言教学活动设计</t>
  </si>
  <si>
    <t>14495200671</t>
  </si>
  <si>
    <t>雷珍艳</t>
  </si>
  <si>
    <t>《可爱的足球》小班健康体育教学活动设计</t>
  </si>
  <si>
    <t>14495200674</t>
  </si>
  <si>
    <t>李美娣</t>
  </si>
  <si>
    <t>《胖王子》大班健康教学活动设计</t>
  </si>
  <si>
    <t>14495200675</t>
  </si>
  <si>
    <t>李沁香</t>
  </si>
  <si>
    <t>《我知道的地方》大班社会教学活动设计</t>
  </si>
  <si>
    <t>14495200676</t>
  </si>
  <si>
    <t>李思丹</t>
  </si>
  <si>
    <t>《小小鸡》小班艺术（音乐）教学活动设计</t>
  </si>
  <si>
    <t>14495200677</t>
  </si>
  <si>
    <t>李思洁</t>
  </si>
  <si>
    <t>《这是什么红》小班语言教学活动设计</t>
  </si>
  <si>
    <t>14495200679</t>
  </si>
  <si>
    <t>刘嘉欢</t>
  </si>
  <si>
    <t>《爱上运动》大班健康教学活动设计</t>
  </si>
  <si>
    <t>14495200680</t>
  </si>
  <si>
    <t>刘文爱</t>
  </si>
  <si>
    <t>《快乐的建筑师》中班艺术教学活动设计</t>
  </si>
  <si>
    <t>14495200681</t>
  </si>
  <si>
    <t>刘先龙</t>
  </si>
  <si>
    <t>《早睡早起身体好》中班健康教学活动设计</t>
  </si>
  <si>
    <t>14495200685</t>
  </si>
  <si>
    <t>罗慧文</t>
  </si>
  <si>
    <t>《改错》大班语言教学活动设计</t>
  </si>
  <si>
    <t>14495200686</t>
  </si>
  <si>
    <t>罗娟</t>
  </si>
  <si>
    <t>《聪明的小猴子》小班健康教学活动设计</t>
  </si>
  <si>
    <t>14495200687</t>
  </si>
  <si>
    <t>罗梦兰</t>
  </si>
  <si>
    <t>《小火与大火》中班健康教学活动设计</t>
  </si>
  <si>
    <t>90</t>
  </si>
  <si>
    <t>14495200688</t>
  </si>
  <si>
    <t>罗水珍</t>
  </si>
  <si>
    <t>《交通安全》中班健康教学活动设计</t>
  </si>
  <si>
    <t>14495200689</t>
  </si>
  <si>
    <t>麻琳丽</t>
  </si>
  <si>
    <t>《大花猫和小老鼠》中班艺术（音乐）教学活动设计</t>
  </si>
  <si>
    <t>冷佩坤</t>
  </si>
  <si>
    <t>92</t>
  </si>
  <si>
    <t>14495200690</t>
  </si>
  <si>
    <t>宁依静</t>
  </si>
  <si>
    <t>《家乡河受污染了》中班社会教学活动设计</t>
  </si>
  <si>
    <t>14495200692</t>
  </si>
  <si>
    <t>綦雨晴</t>
  </si>
  <si>
    <t>《伞可以做什么》中班语言教学活动设计</t>
  </si>
  <si>
    <t>14495200693</t>
  </si>
  <si>
    <t>史双银</t>
  </si>
  <si>
    <t>《甜甜的招呼》小班社会教学活动设计</t>
  </si>
  <si>
    <t>14495200696</t>
  </si>
  <si>
    <t>谭璇</t>
  </si>
  <si>
    <t>《不开心怎么办》中班健康教学活动设计</t>
  </si>
  <si>
    <t>14495200702</t>
  </si>
  <si>
    <t>王格</t>
  </si>
  <si>
    <t>《金锁银锁》大班语言教学活动设计</t>
  </si>
  <si>
    <t>14495200703</t>
  </si>
  <si>
    <t>吴少青</t>
  </si>
  <si>
    <t>《小草长出来了》小班艺术教学活动设计</t>
  </si>
  <si>
    <t>谢耀华</t>
  </si>
  <si>
    <t>14495200705</t>
  </si>
  <si>
    <t>徐湫琦</t>
  </si>
  <si>
    <t>《五星红旗升起来》大班社会教学活动设计</t>
  </si>
  <si>
    <t>14495200708</t>
  </si>
  <si>
    <t>袁会珍</t>
  </si>
  <si>
    <t>《好玩的易拉罐》小班健康教学活动设计</t>
  </si>
  <si>
    <t>14495200709</t>
  </si>
  <si>
    <t>郑丹</t>
  </si>
  <si>
    <t>《摩擦力》大班科学教学活动设计</t>
  </si>
  <si>
    <t>63</t>
  </si>
  <si>
    <t>14495200710</t>
  </si>
  <si>
    <t>郑佳美</t>
  </si>
  <si>
    <t>《小鸭子》小班语言教学活动设计</t>
  </si>
  <si>
    <t>14495200712</t>
  </si>
  <si>
    <t>钟晓琴</t>
  </si>
  <si>
    <t>《小青蛙与大鳄鱼》小班健康（体育）教学活动设计</t>
  </si>
  <si>
    <t>14495200714</t>
  </si>
  <si>
    <t>曹文</t>
  </si>
  <si>
    <t>《彩虹色的花》大班语言教学活动设计</t>
  </si>
  <si>
    <t>14495200715</t>
  </si>
  <si>
    <t>陈春兰</t>
  </si>
  <si>
    <t>《龙舟夺标》 大班艺术教学活动设计</t>
  </si>
  <si>
    <t>14495200717</t>
  </si>
  <si>
    <t>戴嘉慧</t>
  </si>
  <si>
    <t>《我能投的远》大班健康（体育）教学活动设计</t>
  </si>
  <si>
    <t>14495200720</t>
  </si>
  <si>
    <t>高永玲</t>
  </si>
  <si>
    <t>《苹果树下》中班艺术教学活动设计</t>
  </si>
  <si>
    <t>14495200721</t>
  </si>
  <si>
    <t>龚金霞</t>
  </si>
  <si>
    <t>《小雨滴》中班语言教学活动设计</t>
  </si>
  <si>
    <t>14495200724</t>
  </si>
  <si>
    <t>何小烨</t>
  </si>
  <si>
    <t>《红绿灯眨眼睛》小班健康教学活动设计</t>
  </si>
  <si>
    <t>14495200725</t>
  </si>
  <si>
    <t>贺佳佳</t>
  </si>
  <si>
    <t>《菊花》中班语言教学活动设计</t>
  </si>
  <si>
    <t>14495200727</t>
  </si>
  <si>
    <t>黄艳</t>
  </si>
  <si>
    <t>《蔬果沉浮》小班科学教学活动设计</t>
  </si>
  <si>
    <t>14495200728</t>
  </si>
  <si>
    <t>黄莹</t>
  </si>
  <si>
    <t>《我的吊车本领大》小班艺术教学活动设计</t>
  </si>
  <si>
    <t>14495200730</t>
  </si>
  <si>
    <t>雷涵茜</t>
  </si>
  <si>
    <t>《富春山居图》 大班艺术教学活动设计</t>
  </si>
  <si>
    <t>14495200731</t>
  </si>
  <si>
    <t>李嘉琪</t>
  </si>
  <si>
    <t>《小猫的一天》小班语言教学活动设计</t>
  </si>
  <si>
    <t>14495200732</t>
  </si>
  <si>
    <t>李美儒</t>
  </si>
  <si>
    <t>《伤心的大拇指》小班健康教学活动设计</t>
  </si>
  <si>
    <t>14495200733</t>
  </si>
  <si>
    <t>李思萍</t>
  </si>
  <si>
    <t>《我会这样走》中班健康（体育）教学活动设计</t>
  </si>
  <si>
    <t>14495200734</t>
  </si>
  <si>
    <t>廖含灵</t>
  </si>
  <si>
    <t>《小蚂蚁》大班科学教学活动设计</t>
  </si>
  <si>
    <t>14495200735</t>
  </si>
  <si>
    <t>廖慧</t>
  </si>
  <si>
    <t>《漂亮的蝴蝶满天飞》小班艺术教学活动设计</t>
  </si>
  <si>
    <t>14495200736</t>
  </si>
  <si>
    <t>廖诗琴</t>
  </si>
  <si>
    <t>《五彩龙舟》 中班艺术教学活动设计</t>
  </si>
  <si>
    <t>邝涛郴</t>
  </si>
  <si>
    <t>14495200740</t>
  </si>
  <si>
    <t>刘艺</t>
  </si>
  <si>
    <t>《国庆节的联欢会》大班语言教学活动设计</t>
  </si>
  <si>
    <t>14495200743</t>
  </si>
  <si>
    <t>欧阳珍</t>
  </si>
  <si>
    <t>《糖不见了》大班科学教学活动设计</t>
  </si>
  <si>
    <t>14495200747</t>
  </si>
  <si>
    <t>谭乐萍</t>
  </si>
  <si>
    <t>《表情》大班语言教学活动设计</t>
  </si>
  <si>
    <t>14495200749</t>
  </si>
  <si>
    <t>王静</t>
  </si>
  <si>
    <t>《端午节画彩蛋》中班艺术教学活动设计</t>
  </si>
  <si>
    <t>14495200752</t>
  </si>
  <si>
    <t>王琦</t>
  </si>
  <si>
    <t>《春雨沙沙》小班艺术教学活动设计</t>
  </si>
  <si>
    <t>14495200754</t>
  </si>
  <si>
    <t>王思齐</t>
  </si>
  <si>
    <t>《谁饿了》小班艺术教学活动设计</t>
  </si>
  <si>
    <t>钟克军</t>
  </si>
  <si>
    <t>14495200755</t>
  </si>
  <si>
    <t>王雪芬</t>
  </si>
  <si>
    <t>《高高兴兴来吃饭》小班健康教学活动设计</t>
  </si>
  <si>
    <t>14495200756</t>
  </si>
  <si>
    <t>王玉莹</t>
  </si>
  <si>
    <t>《帮纸宝宝洗澡》中班科学教学活动设计</t>
  </si>
  <si>
    <t>14495200757</t>
  </si>
  <si>
    <t>吴柏珍</t>
  </si>
  <si>
    <t>《使自己凉快起来》小班科学教学活动设计</t>
  </si>
  <si>
    <t>14495200761</t>
  </si>
  <si>
    <t>严不悔</t>
  </si>
  <si>
    <t>《好吃的芹菜》中班科学教学活动设计</t>
  </si>
  <si>
    <t>14495200762</t>
  </si>
  <si>
    <t>阳金燕</t>
  </si>
  <si>
    <t>《我会整理小书包》大班社会教学活动设计</t>
  </si>
  <si>
    <t>14495200765</t>
  </si>
  <si>
    <t>尹雪丽</t>
  </si>
  <si>
    <t>《漂亮的毛线衣》小班艺术教学活动设计</t>
  </si>
  <si>
    <t>14495200767</t>
  </si>
  <si>
    <t>喻希</t>
  </si>
  <si>
    <t>《各种各样的笔》大班科学教学活动设计</t>
  </si>
  <si>
    <t>14495200769</t>
  </si>
  <si>
    <t>张玉雪</t>
  </si>
  <si>
    <t>《端午美味图》大班艺术教学活动设计</t>
  </si>
  <si>
    <t>14495200771</t>
  </si>
  <si>
    <t>周柳</t>
  </si>
  <si>
    <t>《蜗牛的秘密》大班科学教学活动设计</t>
  </si>
  <si>
    <t>14495200773</t>
  </si>
  <si>
    <t>朱辛梓</t>
  </si>
  <si>
    <t>《小乌龟和小蜗牛》小班语言教学活动设计</t>
  </si>
  <si>
    <t>14495200775</t>
  </si>
  <si>
    <t>曾艳霞</t>
  </si>
  <si>
    <t>《太阳喜欢》中班艺术教学活动设计</t>
  </si>
  <si>
    <t>14495200776</t>
  </si>
  <si>
    <t>陈春玲</t>
  </si>
  <si>
    <t>《我的健康我做主》大班健康教学活动设计</t>
  </si>
  <si>
    <t>14495200777</t>
  </si>
  <si>
    <t>陈慧金</t>
  </si>
  <si>
    <t>《小羊吃草》小班健康教学活动设计</t>
  </si>
  <si>
    <t>14495200779</t>
  </si>
  <si>
    <t>陈愿偲</t>
  </si>
  <si>
    <t>《安全过马路》小班社会教学活动设计</t>
  </si>
  <si>
    <t>14495200780</t>
  </si>
  <si>
    <t>程欣</t>
  </si>
  <si>
    <t>《小小消防员》大班社会教学活动设计</t>
  </si>
  <si>
    <t>14495200781</t>
  </si>
  <si>
    <t>单嬉媛</t>
  </si>
  <si>
    <t>《大鹿》大班艺术教学活动设计</t>
  </si>
  <si>
    <t>李林谦</t>
  </si>
  <si>
    <t>14495200784</t>
  </si>
  <si>
    <t>葛金鑫</t>
  </si>
  <si>
    <t>《小袋鼠》中班健康（体育）教学活动设计</t>
  </si>
  <si>
    <t>14495200785</t>
  </si>
  <si>
    <t>葛兰青</t>
  </si>
  <si>
    <t>《小刺猬的收获》 中班健康教学活动设计</t>
  </si>
  <si>
    <t>14495200786</t>
  </si>
  <si>
    <t>郭韩静</t>
  </si>
  <si>
    <t>《小风车转起来》中班科学教学活动设计</t>
  </si>
  <si>
    <t>14495200789</t>
  </si>
  <si>
    <t>何晶晶</t>
  </si>
  <si>
    <t>《特警探宝》大班体育教学活动设计</t>
  </si>
  <si>
    <t>14495200793</t>
  </si>
  <si>
    <t>黄颖</t>
  </si>
  <si>
    <t>《漓江春雨图》大班艺术教学活动设计</t>
  </si>
  <si>
    <t>14495200794</t>
  </si>
  <si>
    <t>黄韵婷</t>
  </si>
  <si>
    <t>《美丽的天空》大班科学教学活动设计</t>
  </si>
  <si>
    <t>14495200796</t>
  </si>
  <si>
    <t>江云霞</t>
  </si>
  <si>
    <t>《厉害的飞盘》大班健康教学活动设计</t>
  </si>
  <si>
    <t>14495200797</t>
  </si>
  <si>
    <t>李俊鹏</t>
  </si>
  <si>
    <t xml:space="preserve">《玩具动起来》 中班科学教学活动设计   </t>
  </si>
  <si>
    <t>14495200798</t>
  </si>
  <si>
    <t>李巧园</t>
  </si>
  <si>
    <t>《种子发芽了》大班科学教学活动设计</t>
  </si>
  <si>
    <t>14495200799</t>
  </si>
  <si>
    <t>李婉玲</t>
  </si>
  <si>
    <t>《幸福拍拍手》小班艺术教学活动设计</t>
  </si>
  <si>
    <t>14495200801</t>
  </si>
  <si>
    <t>李子萱</t>
  </si>
  <si>
    <t>《爱牙日》中班健康教学活动设计</t>
  </si>
  <si>
    <t>14495200802</t>
  </si>
  <si>
    <t>刘春丽</t>
  </si>
  <si>
    <t>《找蚂蚁》小班科学教学
活动设计</t>
  </si>
  <si>
    <t>14495200806</t>
  </si>
  <si>
    <t>罗雨欣</t>
  </si>
  <si>
    <t>《大耳朵图图》小班绘画教学活动设计</t>
  </si>
  <si>
    <t>14495200807</t>
  </si>
  <si>
    <t>倪海铭</t>
  </si>
  <si>
    <t>《做个守时的孩子》大班健康教学活动设计</t>
  </si>
  <si>
    <t>14495200809</t>
  </si>
  <si>
    <t>彭露娇</t>
  </si>
  <si>
    <t>《快乐滑滑梯》小班健康教学设计活动</t>
  </si>
  <si>
    <t>14495200812</t>
  </si>
  <si>
    <t>石翠婷</t>
  </si>
  <si>
    <t>《消气商店》中班健康教学活动设计</t>
  </si>
  <si>
    <t>14495200813</t>
  </si>
  <si>
    <t>石颖玲</t>
  </si>
  <si>
    <t>《我会配餐》大班健康教学活动设计</t>
  </si>
  <si>
    <t>14495200814</t>
  </si>
  <si>
    <t>宋利和</t>
  </si>
  <si>
    <t>《花样传球》中班健康（体育）教学活动设计</t>
  </si>
  <si>
    <t>14495200817</t>
  </si>
  <si>
    <t>谭玉洁</t>
  </si>
  <si>
    <t>《祖国妈妈我爱您》大班语言诗歌活动设计</t>
  </si>
  <si>
    <t>14495200819</t>
  </si>
  <si>
    <t>唐宇豪</t>
  </si>
  <si>
    <t>《我家的蚕宝宝》大班科学教学活动设计</t>
  </si>
  <si>
    <t>94</t>
  </si>
  <si>
    <t>14495200820</t>
  </si>
  <si>
    <t>王玢</t>
  </si>
  <si>
    <t>《好朋友生病了》小班健康教学活动设计</t>
  </si>
  <si>
    <t>14495200825</t>
  </si>
  <si>
    <t>谢建娥</t>
  </si>
  <si>
    <t>《牙齿上有个小洞洞》大班健康教学活动设计</t>
  </si>
  <si>
    <t>14495200828</t>
  </si>
  <si>
    <t>杨建涛</t>
  </si>
  <si>
    <t xml:space="preserve">《我当哥哥姐姐》大班社会教学活动设计
</t>
  </si>
  <si>
    <t>14495200829</t>
  </si>
  <si>
    <t>姚佳丽</t>
  </si>
  <si>
    <t>《勺子里的哈哈镜》大班科学教学活动设计</t>
  </si>
  <si>
    <t>14495200832</t>
  </si>
  <si>
    <t>张晓洁</t>
  </si>
  <si>
    <t>《妈妈生病了》中班社会教学活动设计</t>
  </si>
  <si>
    <t>14495200836</t>
  </si>
  <si>
    <t>蔡亚萍</t>
  </si>
  <si>
    <t>《睡得好，身体棒》中班健康教学活动设计</t>
  </si>
  <si>
    <t>14495200838</t>
  </si>
  <si>
    <t>曹雨暄</t>
  </si>
  <si>
    <t>《节水小能手》大班社会教学活动设计</t>
  </si>
  <si>
    <t>14495200842</t>
  </si>
  <si>
    <t>陈心悦</t>
  </si>
  <si>
    <t>《我们来排队》中班社会教学活动设计</t>
  </si>
  <si>
    <t>14495200843</t>
  </si>
  <si>
    <t>戴霜怡</t>
  </si>
  <si>
    <t>《我们会合作》大班社会教学活动设计</t>
  </si>
  <si>
    <t>14495200845</t>
  </si>
  <si>
    <t>邓媛媛</t>
  </si>
  <si>
    <t>《身体的影子》大班科学教学活动设计</t>
  </si>
  <si>
    <t>14495200846</t>
  </si>
  <si>
    <t>丁玲</t>
  </si>
  <si>
    <t>《爱护牙齿》大班健康教学活动设计</t>
  </si>
  <si>
    <t>14495200849</t>
  </si>
  <si>
    <t>管倩</t>
  </si>
  <si>
    <t>《投掷小勇士》大班健康教学活动设计</t>
  </si>
  <si>
    <t>14495200852</t>
  </si>
  <si>
    <t>何玫芳</t>
  </si>
  <si>
    <t>《我学会小便了》小班健康教学活动设计</t>
  </si>
  <si>
    <t>14495200853</t>
  </si>
  <si>
    <t>何志香</t>
  </si>
  <si>
    <t>《我爱小手》中班健康教学活动设计</t>
  </si>
  <si>
    <t>14495200855</t>
  </si>
  <si>
    <t>胡青青</t>
  </si>
  <si>
    <t>《我爱吃蔬菜》中班健康教学活动设计</t>
  </si>
  <si>
    <t>14495200856</t>
  </si>
  <si>
    <t>黄艳娟</t>
  </si>
  <si>
    <t>《妈妈的节日》大班社会教学活动设计</t>
  </si>
  <si>
    <t>14495200858</t>
  </si>
  <si>
    <t>邝嘉珂</t>
  </si>
  <si>
    <t>《小手爬》小班艺术教学活动设计</t>
  </si>
  <si>
    <t>14495200859</t>
  </si>
  <si>
    <t>黎江梅</t>
  </si>
  <si>
    <t>《我会量水温》大班科学教学活动设计</t>
  </si>
  <si>
    <t>14495200866</t>
  </si>
  <si>
    <t>李彤</t>
  </si>
  <si>
    <t>《柳叶飘飘》小班艺术教学活动设计</t>
  </si>
  <si>
    <t>14495200867</t>
  </si>
  <si>
    <t>《幼儿园里的树》大班科学教学活动设计</t>
  </si>
  <si>
    <t>14495200868</t>
  </si>
  <si>
    <t>刘世睿</t>
  </si>
  <si>
    <t>《十字路口》大班健康教学活动设计</t>
  </si>
  <si>
    <t>14495200870</t>
  </si>
  <si>
    <t>罗玮玲</t>
  </si>
  <si>
    <t>《纸宝宝会唱歌》小班科学教学活动设计</t>
  </si>
  <si>
    <t>14495200874</t>
  </si>
  <si>
    <t>谭卿敏</t>
  </si>
  <si>
    <t>《神奇的放大镜》大班科学教学活动设计</t>
  </si>
  <si>
    <t>14495200876</t>
  </si>
  <si>
    <t>万澜熙</t>
  </si>
  <si>
    <t>《神奇的条形码》大班社会教学活动设计</t>
  </si>
  <si>
    <t>14495200877</t>
  </si>
  <si>
    <t>王娟</t>
  </si>
  <si>
    <t>《小猴过生日》大班健康教学活动设计</t>
  </si>
  <si>
    <t>14495200879</t>
  </si>
  <si>
    <t>吴思琦</t>
  </si>
  <si>
    <t>《它是谁的宝宝》小班科学教学活动设计</t>
  </si>
  <si>
    <t>14495200880</t>
  </si>
  <si>
    <t>伍圳兰</t>
  </si>
  <si>
    <t>《我有一双干净的手》小班健康教学活动设计</t>
  </si>
  <si>
    <t>14495200881</t>
  </si>
  <si>
    <t>武芯羽</t>
  </si>
  <si>
    <t>《快乐的小蚂蚁》小班健康教学活动设计</t>
  </si>
  <si>
    <t>14495200882</t>
  </si>
  <si>
    <t>肖秋萍</t>
  </si>
  <si>
    <t>《躲开它们》小班健康教学活动设计</t>
  </si>
  <si>
    <t>14495200883</t>
  </si>
  <si>
    <t>谢利芳</t>
  </si>
  <si>
    <t>《吃药打针我不怕》大班健康教学活动设计</t>
  </si>
  <si>
    <t>14495200884</t>
  </si>
  <si>
    <t>谢玉凤</t>
  </si>
  <si>
    <t>《捉影子》小班健康（体育）教学活动设计</t>
  </si>
  <si>
    <t>14495200885</t>
  </si>
  <si>
    <t>燕蝶</t>
  </si>
  <si>
    <t>《做凉帽》小班艺术教学活动设计</t>
  </si>
  <si>
    <t>14495200886</t>
  </si>
  <si>
    <t>杨彬玉</t>
  </si>
  <si>
    <t>《吸水现象》大班科学教学活动设计</t>
  </si>
  <si>
    <t>14495200887</t>
  </si>
  <si>
    <t>杨琳欣</t>
  </si>
  <si>
    <t>《帮助别人》中班社会教学活动设计</t>
  </si>
  <si>
    <t>14495200890</t>
  </si>
  <si>
    <t>赵丽群</t>
  </si>
  <si>
    <t>《有趣的叶脉》大班科学教学活动设计</t>
  </si>
  <si>
    <t>14495200894</t>
  </si>
  <si>
    <t>蔡婷婷</t>
  </si>
  <si>
    <t>《彩色的阳光》大班科学教学活动设计</t>
  </si>
  <si>
    <t>14495200899</t>
  </si>
  <si>
    <t>陈佳琪</t>
  </si>
  <si>
    <t>《小动物运果子》小班健康体育活动设计</t>
  </si>
  <si>
    <t>14495200900</t>
  </si>
  <si>
    <t>陈扬</t>
  </si>
  <si>
    <t>《大蒜头和洋葱》中班科学教学活动设计</t>
  </si>
  <si>
    <t>14495200903</t>
  </si>
  <si>
    <t>段芊芝</t>
  </si>
  <si>
    <t>《送垃圾宝宝回家》小班社会教学活动设计</t>
  </si>
  <si>
    <t>14495200907</t>
  </si>
  <si>
    <t>谷艳飞</t>
  </si>
  <si>
    <t>《猜猜这是什么花》大班科学教学活动设计</t>
  </si>
  <si>
    <t>14495200908</t>
  </si>
  <si>
    <t>郭米叶</t>
  </si>
  <si>
    <t>《大鼓和小鼓》大班艺术教学活动设计</t>
  </si>
  <si>
    <t>胡思业</t>
  </si>
  <si>
    <t>14495200910</t>
  </si>
  <si>
    <t>贺秀美</t>
  </si>
  <si>
    <t>《小兔过“六一”》小班健康教学活动设计</t>
  </si>
  <si>
    <t>14495200911</t>
  </si>
  <si>
    <t>黄慧</t>
  </si>
  <si>
    <t>《种莲子》中班语言教学活动设计</t>
  </si>
  <si>
    <t>陈哲立</t>
  </si>
  <si>
    <t>14495200912</t>
  </si>
  <si>
    <t>黄舒</t>
  </si>
  <si>
    <t>《地球上的水》大班科学领域活动设计</t>
  </si>
  <si>
    <t>14495200913</t>
  </si>
  <si>
    <t>黄雨怡</t>
  </si>
  <si>
    <t>《我做的汽车》中班艺术教学活动设计</t>
  </si>
  <si>
    <t>14495200915</t>
  </si>
  <si>
    <t>李岚馨</t>
  </si>
  <si>
    <t>《走路》小班艺术教学活动设计</t>
  </si>
  <si>
    <t>黄细英</t>
  </si>
  <si>
    <t>14495200917</t>
  </si>
  <si>
    <t>李益玲</t>
  </si>
  <si>
    <t>《运粮食》小班健康教学活动设计</t>
  </si>
  <si>
    <t>14495200918</t>
  </si>
  <si>
    <t>廖向仪</t>
  </si>
  <si>
    <t>《鞋匠铺》中班艺术教学活动设计</t>
  </si>
  <si>
    <t>14495200923</t>
  </si>
  <si>
    <t>庞金娇</t>
  </si>
  <si>
    <t>《各种各样的卡》大班社会教学活动设计</t>
  </si>
  <si>
    <t>14495200925</t>
  </si>
  <si>
    <t>邱璇</t>
  </si>
  <si>
    <t>《动物要怎么联络》大班科学教学活动设计</t>
  </si>
  <si>
    <t>14495200928</t>
  </si>
  <si>
    <t>孙艳</t>
  </si>
  <si>
    <t>《了解我的小情绪》大班社会教学活动设计</t>
  </si>
  <si>
    <t>14495200930</t>
  </si>
  <si>
    <t>王思敏</t>
  </si>
  <si>
    <t>《菊花寄哀思》大班艺术教学活动设计</t>
  </si>
  <si>
    <t>14495200932</t>
  </si>
  <si>
    <t>王远珍</t>
  </si>
  <si>
    <t>《独特的我》大班社会教学活动设计</t>
  </si>
  <si>
    <t>14495200935</t>
  </si>
  <si>
    <t>向海燕</t>
  </si>
  <si>
    <t>《小小特工》小班健康体育教学活动设计</t>
  </si>
  <si>
    <t>14495200936</t>
  </si>
  <si>
    <t>肖霄</t>
  </si>
  <si>
    <t>《我最喜欢的玩具》小班语言教学活动设计</t>
  </si>
  <si>
    <t>14495200937</t>
  </si>
  <si>
    <t>徐丹</t>
  </si>
  <si>
    <t>《夸夸我和我朋友》大班社会教学活动设计</t>
  </si>
  <si>
    <t>14495200941</t>
  </si>
  <si>
    <t>杨艳姣</t>
  </si>
  <si>
    <t>《粗心的小画家》大班艺术教学活动设计</t>
  </si>
  <si>
    <t>李晴</t>
  </si>
  <si>
    <t>14495200944</t>
  </si>
  <si>
    <t>尹梦云</t>
  </si>
  <si>
    <t>《瞧，我要换牙了》大班健康教学活动设计</t>
  </si>
  <si>
    <t>14495200946</t>
  </si>
  <si>
    <t>余伟烨</t>
  </si>
  <si>
    <t>《菊花贴画》中班艺术教学活动设计</t>
  </si>
  <si>
    <t>14495200949</t>
  </si>
  <si>
    <t>周勤</t>
  </si>
  <si>
    <t>《端阳佳节》大班艺术教学活动设计</t>
  </si>
  <si>
    <t>14495200951</t>
  </si>
  <si>
    <t>周钰琰</t>
  </si>
  <si>
    <t>《交通安全小常识》小班教学活动设计</t>
  </si>
  <si>
    <t>14495200952</t>
  </si>
  <si>
    <t>朱梦婷</t>
  </si>
  <si>
    <t>《春季》中班科学教学活动设计</t>
  </si>
  <si>
    <t>14495200953</t>
  </si>
  <si>
    <t>朱娜</t>
  </si>
  <si>
    <t>《珍惜粮食》中班社会教学活动设计</t>
  </si>
  <si>
    <t>学前教育(师范)</t>
  </si>
  <si>
    <t>14495190416</t>
  </si>
  <si>
    <t>谢雨恬</t>
  </si>
  <si>
    <t>《炸碉堡》大班健康教学活动设计</t>
  </si>
  <si>
    <t>14495190549</t>
  </si>
  <si>
    <t>兰美红</t>
  </si>
  <si>
    <t>《我爱我的小动物》小班艺术教学活动设计</t>
  </si>
  <si>
    <t>李鲜艳</t>
  </si>
  <si>
    <t>69</t>
  </si>
  <si>
    <t>14495200417</t>
  </si>
  <si>
    <t>蔡德志</t>
  </si>
  <si>
    <t>《光阴的故事》中班教学语言活动设计</t>
  </si>
  <si>
    <t>14495200418</t>
  </si>
  <si>
    <t>蔡悦</t>
  </si>
  <si>
    <t>《会溶解的小东西》 中班科学教学活动设计</t>
  </si>
  <si>
    <t>14495200421</t>
  </si>
  <si>
    <t>陈莉</t>
  </si>
  <si>
    <t>《小蝌蚪水中游》小班艺术教学活动设计</t>
  </si>
  <si>
    <t>14495200424</t>
  </si>
  <si>
    <t>范靖雯</t>
  </si>
  <si>
    <t>《绿野探险》中班健康教学活动设计</t>
  </si>
  <si>
    <t>14495200432</t>
  </si>
  <si>
    <t>胡鸿宇</t>
  </si>
  <si>
    <t>《五彩斑斓棕》大班艺术教学活动设计</t>
  </si>
  <si>
    <t>14495200434</t>
  </si>
  <si>
    <t>黄超凡</t>
  </si>
  <si>
    <t>《大灰熊》小班艺术教学活动设计</t>
  </si>
  <si>
    <t>14495200440</t>
  </si>
  <si>
    <t>李叶辉</t>
  </si>
  <si>
    <t>《蛋壳的秘密》大班科学教学活动设计</t>
  </si>
  <si>
    <t>14495200441</t>
  </si>
  <si>
    <t>李英</t>
  </si>
  <si>
    <t>《天生一对》大班语言教学活动设计</t>
  </si>
  <si>
    <t>14495200442</t>
  </si>
  <si>
    <t>李子玲</t>
  </si>
  <si>
    <t>《葱和韭菜》大班科学教学活动设计</t>
  </si>
  <si>
    <t>14495200444</t>
  </si>
  <si>
    <t>刘珊</t>
  </si>
  <si>
    <t>《会飞的蒲公英》中班艺术教学活动设计</t>
  </si>
  <si>
    <t>14495200446</t>
  </si>
  <si>
    <t>罗聪英</t>
  </si>
  <si>
    <t>《有趣的陀螺》中班科学教学活动设计</t>
  </si>
  <si>
    <t>14495200447</t>
  </si>
  <si>
    <t>马烨萍</t>
  </si>
  <si>
    <t>《小龙人采珍珠》小班健康教学活动设计</t>
  </si>
  <si>
    <t>14495200448</t>
  </si>
  <si>
    <t>任洋</t>
  </si>
  <si>
    <t>《纸的来源》大班科学教学活动设计</t>
  </si>
  <si>
    <t>14495200451</t>
  </si>
  <si>
    <t>谈欣怡</t>
  </si>
  <si>
    <t>《身体的秘密》中班健康教学活动设计</t>
  </si>
  <si>
    <t>14495200454</t>
  </si>
  <si>
    <t>王灵坤</t>
  </si>
  <si>
    <t>《好玩的冰》中班科学教学活动设计</t>
  </si>
  <si>
    <t>14495200455</t>
  </si>
  <si>
    <t>伍亚玲</t>
  </si>
  <si>
    <t>《电池宝宝》小班科学教学活动设计</t>
  </si>
  <si>
    <t>14495200459</t>
  </si>
  <si>
    <t>徐潘</t>
  </si>
  <si>
    <t>《拉个圈圈走走》中班艺术教学活动设计</t>
  </si>
  <si>
    <t>14495200460</t>
  </si>
  <si>
    <t>徐婷</t>
  </si>
  <si>
    <t>《观察迎春花》大班科学教学活动设计</t>
  </si>
  <si>
    <t>14495200462</t>
  </si>
  <si>
    <t>杨楚艳</t>
  </si>
  <si>
    <t>《好吃的包子》小班健康教学活动设计</t>
  </si>
  <si>
    <t>14495200463</t>
  </si>
  <si>
    <t>杨富蛉</t>
  </si>
  <si>
    <t>《谁是小熊》小班艺术教学活动设计</t>
  </si>
  <si>
    <t>71</t>
  </si>
  <si>
    <t>14495200464</t>
  </si>
  <si>
    <t>杨舒雅</t>
  </si>
  <si>
    <t>《消除生气情绪》中班社会教学活动设计</t>
  </si>
  <si>
    <t>14495200466</t>
  </si>
  <si>
    <t>银君华</t>
  </si>
  <si>
    <t>《影子和我》中班科学教学活动设计</t>
  </si>
  <si>
    <t>14495200468</t>
  </si>
  <si>
    <t>袁可怡</t>
  </si>
  <si>
    <t>《春风》大班语言教学活动设计</t>
  </si>
  <si>
    <t>91</t>
  </si>
  <si>
    <t>14495200469</t>
  </si>
  <si>
    <t>张晓琳</t>
  </si>
  <si>
    <t>小乌龟很可爱</t>
  </si>
  <si>
    <t>14495200470</t>
  </si>
  <si>
    <t>章颖喆</t>
  </si>
  <si>
    <t>《牛牛换牙》大班健康教学活动设计</t>
  </si>
  <si>
    <t>14495200471</t>
  </si>
  <si>
    <t>甄雨琴</t>
  </si>
  <si>
    <t>《劳动节节日教育》中班社会教学活动设计</t>
  </si>
  <si>
    <t>14495200474</t>
  </si>
  <si>
    <t>周含</t>
  </si>
  <si>
    <t>《地里的小精灵》大班科学教学活动设计</t>
  </si>
  <si>
    <t>14495200476</t>
  </si>
  <si>
    <t>谢芳林</t>
  </si>
  <si>
    <t>《投掷小能手》大班健康（体育）教学活动设计</t>
  </si>
  <si>
    <t>14495200480</t>
  </si>
  <si>
    <t>邓亚玲</t>
  </si>
  <si>
    <t>《小花猫上市场》小班社会教学活动设计</t>
  </si>
  <si>
    <t>14495200482</t>
  </si>
  <si>
    <t>冯伊玲</t>
  </si>
  <si>
    <t>《冷饮好吃我不贪》大班健康教学活动设计</t>
  </si>
  <si>
    <t>14495200484</t>
  </si>
  <si>
    <t>葛婉莹</t>
  </si>
  <si>
    <t>《好朋友一起走》小班健康教学活动设计</t>
  </si>
  <si>
    <t>14495200490</t>
  </si>
  <si>
    <t>李佳荷</t>
  </si>
  <si>
    <t>《我会刷牙了》小班健康教学活动设计</t>
  </si>
  <si>
    <t>14495200491</t>
  </si>
  <si>
    <t>李家仪</t>
  </si>
  <si>
    <t>《我是防火小能手》大班健康教学活动设计</t>
  </si>
  <si>
    <t>14495200492</t>
  </si>
  <si>
    <t>李建萍</t>
  </si>
  <si>
    <t>《顶锅盖》中班语言教学活动设计</t>
  </si>
  <si>
    <t>14495200493</t>
  </si>
  <si>
    <t>李江萍</t>
  </si>
  <si>
    <t>《丢手绢》小班健康教学活动设计</t>
  </si>
  <si>
    <t>14495200495</t>
  </si>
  <si>
    <t>李婷</t>
  </si>
  <si>
    <t>《我喜爱的动物》中班语言教学活动设计</t>
  </si>
  <si>
    <t>14495200498</t>
  </si>
  <si>
    <t>林亦舒</t>
  </si>
  <si>
    <t>《打电话礼仪》中班社会教学活动设计</t>
  </si>
  <si>
    <t>14495200499</t>
  </si>
  <si>
    <t>刘灿</t>
  </si>
  <si>
    <t>《多功能的车朋友》中班社会教学活动设计</t>
  </si>
  <si>
    <t>14495200500</t>
  </si>
  <si>
    <t>刘佳乐</t>
  </si>
  <si>
    <t>《我的生活我安排》中班社会教学活动设计</t>
  </si>
  <si>
    <t>14495200502</t>
  </si>
  <si>
    <t>刘献娟</t>
  </si>
  <si>
    <t>《认识各种车》中班社会教学活动设计</t>
  </si>
  <si>
    <t>14495200509</t>
  </si>
  <si>
    <t>罗星海</t>
  </si>
  <si>
    <t>《小猫钓鱼去》小班健康（体育）教学活动设计</t>
  </si>
  <si>
    <t>14495200511</t>
  </si>
  <si>
    <t>彭世穆</t>
  </si>
  <si>
    <t>《好吃的艾叶糍粑》中班健康教学活动设计</t>
  </si>
  <si>
    <t>14495200514</t>
  </si>
  <si>
    <t>谭阳春</t>
  </si>
  <si>
    <t>《小小蛋儿把门开》小班艺术教学活动设计</t>
  </si>
  <si>
    <t>14495200517</t>
  </si>
  <si>
    <t>汪铭星</t>
  </si>
  <si>
    <t>《甜甜的糖豆》中班艺术教学活动设计</t>
  </si>
  <si>
    <t>14495200518</t>
  </si>
  <si>
    <t>汪雪</t>
  </si>
  <si>
    <t>《会滚动的汽车》小班语言教学活动设计</t>
  </si>
  <si>
    <t>14495200519</t>
  </si>
  <si>
    <t>王郁婷</t>
  </si>
  <si>
    <t>《小兔种萝卜》中班语言教学活动设计</t>
  </si>
  <si>
    <t>14495200520</t>
  </si>
  <si>
    <t>王悦</t>
  </si>
  <si>
    <t>《月亮姑娘做衣裳》大班语言教学活动设计</t>
  </si>
  <si>
    <t>14495200522</t>
  </si>
  <si>
    <t>肖思</t>
  </si>
  <si>
    <t>《花儿好看我不摘》小班社会教学活动设计</t>
  </si>
  <si>
    <t>14495200523</t>
  </si>
  <si>
    <t>肖盈盈</t>
  </si>
  <si>
    <t>《狼和小羊》中班健康（体育）教学活动设计</t>
  </si>
  <si>
    <t>14495200524</t>
  </si>
  <si>
    <t>谢乐怡</t>
  </si>
  <si>
    <t>《衣服和身体》中班社会教学活动设计</t>
  </si>
  <si>
    <t>14495200525</t>
  </si>
  <si>
    <t>徐炎霜</t>
  </si>
  <si>
    <t>《欢迎，新年》 中班语言教学活动设计</t>
  </si>
  <si>
    <t>14495200526</t>
  </si>
  <si>
    <t>许姗</t>
  </si>
  <si>
    <t>《红灯笼》中班语言活动教学活动设计</t>
  </si>
  <si>
    <t>14495200531</t>
  </si>
  <si>
    <t>张舒雅</t>
  </si>
  <si>
    <t>《秋天的收获》中班社会教学活动设计</t>
  </si>
  <si>
    <t>14495200532</t>
  </si>
  <si>
    <t>张芸</t>
  </si>
  <si>
    <t xml:space="preserve">《小小一粒米》中班社会教学活动设计
</t>
  </si>
  <si>
    <t>14495200534</t>
  </si>
  <si>
    <t>赵依萍</t>
  </si>
  <si>
    <t>《会有谁来住》中班语言活动教学活动设计</t>
  </si>
  <si>
    <t>14495200536</t>
  </si>
  <si>
    <t>左嘉欣</t>
  </si>
  <si>
    <t>《春天的桃树》中班艺术教学活动设计</t>
  </si>
  <si>
    <t>14495200539</t>
  </si>
  <si>
    <t>曾佳玲</t>
  </si>
  <si>
    <t>《野菜》大班健康教学活动设计</t>
  </si>
  <si>
    <t>14495200540</t>
  </si>
  <si>
    <t>陈丽花</t>
  </si>
  <si>
    <t>《小蚂蚁运粮食》 小班健康教学活动设计</t>
  </si>
  <si>
    <t>14495200543</t>
  </si>
  <si>
    <t>邓玉姣</t>
  </si>
  <si>
    <t>《蜗牛与黄鹂鸟》大班艺术教学活动设计</t>
  </si>
  <si>
    <t>14495200544</t>
  </si>
  <si>
    <t>方梦琪</t>
  </si>
  <si>
    <t>《输了怎么办》大班社会教学活动设计</t>
  </si>
  <si>
    <t>14495200545</t>
  </si>
  <si>
    <t>冯敏</t>
  </si>
  <si>
    <t>《一辆云车子》中班语言活动设计</t>
  </si>
  <si>
    <t>14495200553</t>
  </si>
  <si>
    <t>蒋燕羽</t>
  </si>
  <si>
    <t>《好饿的小蛇》小班语言教学活动设计</t>
  </si>
  <si>
    <t>吴小宇</t>
  </si>
  <si>
    <t>14495200556</t>
  </si>
  <si>
    <t>李晴宇</t>
  </si>
  <si>
    <t>《赏纸鸢》大班艺术教学活动设计</t>
  </si>
  <si>
    <t>14495200562</t>
  </si>
  <si>
    <t>刘星许</t>
  </si>
  <si>
    <t>《蛇偷吃了我的蛋》中班语言教学活动设计</t>
  </si>
  <si>
    <t>14495200563</t>
  </si>
  <si>
    <t>罗悦美</t>
  </si>
  <si>
    <t>《小鸡找朋友》小班体育教学活动设计</t>
  </si>
  <si>
    <t>14495200564</t>
  </si>
  <si>
    <t>吕艳萍</t>
  </si>
  <si>
    <t>《舞龙会》中班健康（体育）教学活动设计</t>
  </si>
  <si>
    <t>14495200565</t>
  </si>
  <si>
    <t>米梨华</t>
  </si>
  <si>
    <t>《橘子和橙子》中班科学教学活动设计</t>
  </si>
  <si>
    <t>14495200566</t>
  </si>
  <si>
    <t>倪娇</t>
  </si>
  <si>
    <t>《打雪仗》小班体育教学活动设计</t>
  </si>
  <si>
    <t>14495200567</t>
  </si>
  <si>
    <t>宁媚</t>
  </si>
  <si>
    <t>《老师像妈妈》小班社会教学活动设计</t>
  </si>
  <si>
    <t>14495200569</t>
  </si>
  <si>
    <t>欧阳志娟</t>
  </si>
  <si>
    <t>《橘子树》中班语言教学活动设计</t>
  </si>
  <si>
    <t>14495200570</t>
  </si>
  <si>
    <t>彭灿</t>
  </si>
  <si>
    <t>《我的小手真可爱》大班社会活动设计</t>
  </si>
  <si>
    <t>14495200573</t>
  </si>
  <si>
    <t>史静岚</t>
  </si>
  <si>
    <t xml:space="preserve">《小鸭爱洗澡》小班艺术教学活动设计
</t>
  </si>
  <si>
    <t>14495200574</t>
  </si>
  <si>
    <t>谭凤萍</t>
  </si>
  <si>
    <t>《电的威胁》中班社会教学活动设计</t>
  </si>
  <si>
    <t>14495200575</t>
  </si>
  <si>
    <t>谭乐</t>
  </si>
  <si>
    <t>《秋天的树叶》中班科学教学活动设计</t>
  </si>
  <si>
    <t>14495200576</t>
  </si>
  <si>
    <t>王凯馨</t>
  </si>
  <si>
    <t>《参加聚会》中班健康(体育)教学活动设计</t>
  </si>
  <si>
    <t>14495200577</t>
  </si>
  <si>
    <t>王梦凡</t>
  </si>
  <si>
    <t>《不要等一等》大班社会教学活动设计</t>
  </si>
  <si>
    <t>14495200578</t>
  </si>
  <si>
    <t>王梦珠</t>
  </si>
  <si>
    <t>《谁滚得快》大班科学教学活动设计</t>
  </si>
  <si>
    <t>70</t>
  </si>
  <si>
    <t>14495200581</t>
  </si>
  <si>
    <t>向红霓</t>
  </si>
  <si>
    <t>《不快乐的时候》中班社会教学活动设计</t>
  </si>
  <si>
    <t>14495200582</t>
  </si>
  <si>
    <t>谢丹芬</t>
  </si>
  <si>
    <t>《投投乐》小班健康教学活动设计</t>
  </si>
  <si>
    <t>14495200585</t>
  </si>
  <si>
    <t>元家怡</t>
  </si>
  <si>
    <t>《跳进圆圈》小班体育教学活动设计</t>
  </si>
  <si>
    <t>14495200587</t>
  </si>
  <si>
    <t>张婷</t>
  </si>
  <si>
    <t>《爆米花》大班语言（听说）教学活动设计</t>
  </si>
  <si>
    <t>14495200588</t>
  </si>
  <si>
    <t>张颖</t>
  </si>
  <si>
    <t>《我要拉粑粑》小班健康教学活动设计</t>
  </si>
  <si>
    <t>14495200595</t>
  </si>
  <si>
    <t>蔡迎文</t>
  </si>
  <si>
    <t>《面包汽车》中班语言教学活动设计</t>
  </si>
  <si>
    <t>14495200596</t>
  </si>
  <si>
    <t>曾晶晶</t>
  </si>
  <si>
    <t>《洁净的空气》大班健康教学活动设计</t>
  </si>
  <si>
    <t>14495200597</t>
  </si>
  <si>
    <t>曾璐</t>
  </si>
  <si>
    <t>《拇指姑娘》中班语言教学活动设计</t>
  </si>
  <si>
    <t>14495200599</t>
  </si>
  <si>
    <t>曾玉凤</t>
  </si>
  <si>
    <t>《厨房里危险多》大班健康教学活动设计</t>
  </si>
  <si>
    <t>14495200601</t>
  </si>
  <si>
    <t>仇杜娟</t>
  </si>
  <si>
    <t>《迷路的小花鸭》中班艺术教学活动设计</t>
  </si>
  <si>
    <t>14495200603</t>
  </si>
  <si>
    <t>董钦</t>
  </si>
  <si>
    <t>《玛丽波尔卡》大班艺术教学活动设计</t>
  </si>
  <si>
    <t>14495200605</t>
  </si>
  <si>
    <t>高静</t>
  </si>
  <si>
    <t xml:space="preserve"> 《燕子逐春》 大班艺术教学活动设计    </t>
  </si>
  <si>
    <t>14495200606</t>
  </si>
  <si>
    <t>耿欣如</t>
  </si>
  <si>
    <t>《顽皮的小杜鹃》 大班艺术教学活动设计</t>
  </si>
  <si>
    <t>14495200613</t>
  </si>
  <si>
    <t>《小雨和花》中班艺术教学活动设计</t>
  </si>
  <si>
    <t>14495200614</t>
  </si>
  <si>
    <t>康海燕</t>
  </si>
  <si>
    <t>《不乱吃东西》中班健康教学活动设计</t>
  </si>
  <si>
    <t>14495200615</t>
  </si>
  <si>
    <t>黎檬</t>
  </si>
  <si>
    <t>《今天你喝了没有》小班健康教学活动设计</t>
  </si>
  <si>
    <t>14495200622</t>
  </si>
  <si>
    <t>林诗</t>
  </si>
  <si>
    <t>《防疫小战士》大班健康教学活动设计</t>
  </si>
  <si>
    <t>14495200624</t>
  </si>
  <si>
    <t>刘春容</t>
  </si>
  <si>
    <t>《汽车、火车一起开》小班艺术教学活动设计</t>
  </si>
  <si>
    <t>14495200625</t>
  </si>
  <si>
    <t>刘丹</t>
  </si>
  <si>
    <t>《小皮球真可爱》小班健康教学活动设计</t>
  </si>
  <si>
    <t>14495200627</t>
  </si>
  <si>
    <t>刘婕</t>
  </si>
  <si>
    <t>《学跳皮筋》大班健康教学活动设计</t>
  </si>
  <si>
    <t>14495200630</t>
  </si>
  <si>
    <t>龙吉丽</t>
  </si>
  <si>
    <t>《公鸡头母鸡头》小班艺术教学活动设计</t>
  </si>
  <si>
    <t>14495200631</t>
  </si>
  <si>
    <t>龙紫樱</t>
  </si>
  <si>
    <t>《我的舌头》大班健康教学活动设计</t>
  </si>
  <si>
    <t>14495200632</t>
  </si>
  <si>
    <t>罗淳颖</t>
  </si>
  <si>
    <t>《我们身边的广告》大班社会教学活动设计</t>
  </si>
  <si>
    <t>14495200633</t>
  </si>
  <si>
    <t>罗凯丹</t>
  </si>
  <si>
    <t>《给动物找工作》大班语言教学活动设计</t>
  </si>
  <si>
    <t>14495200634</t>
  </si>
  <si>
    <t>罗晓艳</t>
  </si>
  <si>
    <t>《宝宝不怕冷》小班艺术教学活动设计</t>
  </si>
  <si>
    <t>14495200637</t>
  </si>
  <si>
    <t>申芙萍</t>
  </si>
  <si>
    <t>《小黑鱼》中班语言教学活动设计</t>
  </si>
  <si>
    <t>14495200638</t>
  </si>
  <si>
    <t>申思思</t>
  </si>
  <si>
    <t>《蜜蜂做工》小班艺术教学活动设计</t>
  </si>
  <si>
    <t>14495200640</t>
  </si>
  <si>
    <t>孙涵</t>
  </si>
  <si>
    <t>《我的家人》大班语言教学活动设计</t>
  </si>
  <si>
    <t>14495200641</t>
  </si>
  <si>
    <t>唐慧芳</t>
  </si>
  <si>
    <t>《梳洗》小班艺术教学活动设计</t>
  </si>
  <si>
    <t>14495200642</t>
  </si>
  <si>
    <t>童诗娴</t>
  </si>
  <si>
    <t>《不要走丢》大班健康教学活动设计</t>
  </si>
  <si>
    <t>14495200648</t>
  </si>
  <si>
    <t>周玲瑶</t>
  </si>
  <si>
    <t>《妈妈宝宝快快爬》小班健康（体育）教学活动设计</t>
  </si>
  <si>
    <t>14495200650</t>
  </si>
  <si>
    <t>周幸</t>
  </si>
  <si>
    <t>《运苹果》中班健康教学活动设计</t>
  </si>
  <si>
    <t>14495200651</t>
  </si>
  <si>
    <t>周璇</t>
  </si>
  <si>
    <t>《新年钟声》中班艺术教学活动设计</t>
  </si>
  <si>
    <t>14495200654</t>
  </si>
  <si>
    <t>朱祺瑶</t>
  </si>
  <si>
    <t>《火眼金睛》大班健康教学活动设计</t>
  </si>
  <si>
    <t>14495200655</t>
  </si>
  <si>
    <t>朱芝</t>
  </si>
  <si>
    <t>《老虎嘴》小班健康教学活动设计</t>
  </si>
  <si>
    <t>14495200656</t>
  </si>
  <si>
    <t>曾衡丽</t>
  </si>
  <si>
    <t>《亲子游园》小班健康教学活动设计</t>
  </si>
  <si>
    <t>14495200659</t>
  </si>
  <si>
    <t>成惠</t>
  </si>
  <si>
    <t>《小猴子摘果子》中班健康教学活动设计</t>
  </si>
  <si>
    <t>14495200662</t>
  </si>
  <si>
    <t>郭远灵</t>
  </si>
  <si>
    <t>《小兔送蘑菇》小班健康体育教学活动设计</t>
  </si>
  <si>
    <t>14495200664</t>
  </si>
  <si>
    <t>贺文娟</t>
  </si>
  <si>
    <t>《两个好朋友》中班语言教学活动设计</t>
  </si>
  <si>
    <t>14495200665</t>
  </si>
  <si>
    <t>胡春华</t>
  </si>
  <si>
    <t>《美丽的迎春花》小班艺术教学活动设计</t>
  </si>
  <si>
    <t>14495200666</t>
  </si>
  <si>
    <t>胡思丽</t>
  </si>
  <si>
    <t>《龙舟比赛》大班健康体育教学活动设计</t>
  </si>
  <si>
    <t>14495200668</t>
  </si>
  <si>
    <t>黄蓉</t>
  </si>
  <si>
    <t>《毛毛虫》小班艺术教学活动设计</t>
  </si>
  <si>
    <t>14495200669</t>
  </si>
  <si>
    <t>黄雅丽</t>
  </si>
  <si>
    <t>《我的手儿会说话》大班社会教学活动设计</t>
  </si>
  <si>
    <t>14495200672</t>
  </si>
  <si>
    <t>李桂珍</t>
  </si>
  <si>
    <t>《鞭炮与安全》中班健康教学活动设计</t>
  </si>
  <si>
    <t>14495200673</t>
  </si>
  <si>
    <t>李茂华</t>
  </si>
  <si>
    <t>《我要毕业了》大班语言教学活动设计</t>
  </si>
  <si>
    <t>14495200678</t>
  </si>
  <si>
    <t>刘佳欣</t>
  </si>
  <si>
    <t>《动物怎样睡觉的》大班科学教学活动设计</t>
  </si>
  <si>
    <t>14495200682</t>
  </si>
  <si>
    <t>刘璇</t>
  </si>
  <si>
    <t>《伞》中班语言教学活动设计</t>
  </si>
  <si>
    <t>14495200684</t>
  </si>
  <si>
    <t>龙鑫</t>
  </si>
  <si>
    <t>《小小赛车手》中班健康（体育）教学活动设计</t>
  </si>
  <si>
    <t>14495200691</t>
  </si>
  <si>
    <t>彭琳慧</t>
  </si>
  <si>
    <t>《对不起，真神奇》中班社会教学活动设计</t>
  </si>
  <si>
    <t>14495200694</t>
  </si>
  <si>
    <t>宋馨怡</t>
  </si>
  <si>
    <t>《世界地球日》 中班社会教学活动设计</t>
  </si>
  <si>
    <t>14495200695</t>
  </si>
  <si>
    <t>苏朵红</t>
  </si>
  <si>
    <t>《鱼宝宝哭了》中班社会教学活动设计</t>
  </si>
  <si>
    <t>14495200697</t>
  </si>
  <si>
    <t>谭盈</t>
  </si>
  <si>
    <t>《种太阳》大班艺术教学活动设计</t>
  </si>
  <si>
    <t>14495200698</t>
  </si>
  <si>
    <t>汤明敏</t>
  </si>
  <si>
    <t>《水果宝宝去旅行》小班语言教学活动设计</t>
  </si>
  <si>
    <t>14495200699</t>
  </si>
  <si>
    <t>唐文欣</t>
  </si>
  <si>
    <t>《保护菜园》中班健康（体育）教学活动设计</t>
  </si>
  <si>
    <t>14495200700</t>
  </si>
  <si>
    <t>唐旭亭</t>
  </si>
  <si>
    <t>《洗澡》小班健康教学活动设计</t>
  </si>
  <si>
    <t>14495200701</t>
  </si>
  <si>
    <t>汪俞廷</t>
  </si>
  <si>
    <t>《猴子运桃》大班健康活动设计</t>
  </si>
  <si>
    <t>14495200704</t>
  </si>
  <si>
    <t>肖菲菲</t>
  </si>
  <si>
    <t>《自己的事情自己做》大班社会教学活动设计</t>
  </si>
  <si>
    <t>14495200707</t>
  </si>
  <si>
    <t>杨玲</t>
  </si>
  <si>
    <t>《三颗星星》中班语言教学活动设计</t>
  </si>
  <si>
    <t>14495200713</t>
  </si>
  <si>
    <t>周茂晴</t>
  </si>
  <si>
    <t>《小鲨鱼学刷牙》小班健康教学活动设计</t>
  </si>
  <si>
    <t>14495200716</t>
  </si>
  <si>
    <t>陈黛林</t>
  </si>
  <si>
    <t>《假日旅游见闻》大班语言教学活动设计</t>
  </si>
  <si>
    <t>14495200718</t>
  </si>
  <si>
    <t>冯江缘</t>
  </si>
  <si>
    <t>《花花的世界》中班科学教学活动设计</t>
  </si>
  <si>
    <t>14495200719</t>
  </si>
  <si>
    <t>高心妍</t>
  </si>
  <si>
    <t xml:space="preserve"> 《母鸡萝丝去散步》大班语言教学活动设计</t>
  </si>
  <si>
    <t>14495200722</t>
  </si>
  <si>
    <t>何欢</t>
  </si>
  <si>
    <t>《点豆豆》小班艺术教学活动设计</t>
  </si>
  <si>
    <t>14495200723</t>
  </si>
  <si>
    <t>何婷</t>
  </si>
  <si>
    <t xml:space="preserve"> 《风的力量》 大班科学教学活动设计</t>
  </si>
  <si>
    <t>14495200726</t>
  </si>
  <si>
    <t>黄珂</t>
  </si>
  <si>
    <t>《香香的茶》大班社会教学活动设计</t>
  </si>
  <si>
    <t>14495200737</t>
  </si>
  <si>
    <t>刘恩</t>
  </si>
  <si>
    <t>《衣服的小秘密》小班健康教学活动设计</t>
  </si>
  <si>
    <t>14495200738</t>
  </si>
  <si>
    <t>刘婧</t>
  </si>
  <si>
    <t>《公路上的情景》小班艺术教学活动设计</t>
  </si>
  <si>
    <t>14495200739</t>
  </si>
  <si>
    <t>刘丽娟</t>
  </si>
  <si>
    <t>《美丽的烟花》中班艺术教学活动设计</t>
  </si>
  <si>
    <t>14495200741</t>
  </si>
  <si>
    <t>卢秀莲</t>
  </si>
  <si>
    <t>《各种各样的瓜》中班科学教学活动设计</t>
  </si>
  <si>
    <t>14495200742</t>
  </si>
  <si>
    <t>罗阳</t>
  </si>
  <si>
    <t>《我的创意小伞》中班艺术教学活动设计</t>
  </si>
  <si>
    <t>14495200744</t>
  </si>
  <si>
    <t>彭祥艳</t>
  </si>
  <si>
    <t>《我给风筝穿花衣》小班艺术教学活动设计</t>
  </si>
  <si>
    <t>14495200745</t>
  </si>
  <si>
    <t>申蓓蓓</t>
  </si>
  <si>
    <t>《美丽的春天》小班艺术教学活动设计</t>
  </si>
  <si>
    <t>14495200746</t>
  </si>
  <si>
    <t>孙芳</t>
  </si>
  <si>
    <t>《小猫与刺猬》小班语言教学活动设计</t>
  </si>
  <si>
    <t>14495200748</t>
  </si>
  <si>
    <t>汪玲</t>
  </si>
  <si>
    <t>《糖宝宝变魔术》小班科学教学活动设计</t>
  </si>
  <si>
    <t>14495200750</t>
  </si>
  <si>
    <t>王铃铃</t>
  </si>
  <si>
    <t>《我们的一天》小班科学教学活动设计</t>
  </si>
  <si>
    <t>14495200751</t>
  </si>
  <si>
    <t>王佩</t>
  </si>
  <si>
    <t>《我的妈妈》小班语言教学活动设计</t>
  </si>
  <si>
    <t>14495200753</t>
  </si>
  <si>
    <t>王双</t>
  </si>
  <si>
    <t>《比较认识金盏菊和雏菊》中班科学教学活动设计</t>
  </si>
  <si>
    <t>14495200758</t>
  </si>
  <si>
    <t>夏姣</t>
  </si>
  <si>
    <t>《小鸟找家》小班社会教学活动设计</t>
  </si>
  <si>
    <t>14495200759</t>
  </si>
  <si>
    <t>谢忻祺</t>
  </si>
  <si>
    <t>《菠萝的花衣服》小班艺术教学活动设计</t>
  </si>
  <si>
    <t>14495200760</t>
  </si>
  <si>
    <t>闫志英</t>
  </si>
  <si>
    <t>《赏龙舟》大班艺术教学活动设计</t>
  </si>
  <si>
    <t>14495200763</t>
  </si>
  <si>
    <t>杨玲芝</t>
  </si>
  <si>
    <t>《鞭炮嗤嗤嘭》小班健康（体育）教学活动设计</t>
  </si>
  <si>
    <t>14495200764</t>
  </si>
  <si>
    <t>易澄澄</t>
  </si>
  <si>
    <t>《泡泡圆圆》小班科学教学活动设计</t>
  </si>
  <si>
    <t>14495200766</t>
  </si>
  <si>
    <t>尹雪鑫</t>
  </si>
  <si>
    <t>《有趣的籽宝宝》中班科学教学活动设计</t>
  </si>
  <si>
    <t>14495200768</t>
  </si>
  <si>
    <t>张苗苗</t>
  </si>
  <si>
    <t>《纸盒龙舟》 大班艺术教学活动设计</t>
  </si>
  <si>
    <t>14495200770</t>
  </si>
  <si>
    <t>郑蓉</t>
  </si>
  <si>
    <t xml:space="preserve">《可爱的鸡宝宝》 小班艺术教学活动设计 </t>
  </si>
  <si>
    <t>14495200772</t>
  </si>
  <si>
    <t>朱慧芳</t>
  </si>
  <si>
    <t>《我的小花伞》中班艺术教学活动设计</t>
  </si>
  <si>
    <t>14495200774</t>
  </si>
  <si>
    <t>补丽君</t>
  </si>
  <si>
    <t>《我爱吃的水果》小班语言教学活动设计</t>
  </si>
  <si>
    <t>14495200778</t>
  </si>
  <si>
    <t>陈练</t>
  </si>
  <si>
    <t>《小球回来啦》中班语言教学活动设计</t>
  </si>
  <si>
    <t>14495200783</t>
  </si>
  <si>
    <t>扶慧娟</t>
  </si>
  <si>
    <t>《高人和矮人》小班艺术教学活动设计</t>
  </si>
  <si>
    <t>14495200787</t>
  </si>
  <si>
    <t>郭甜田</t>
  </si>
  <si>
    <t>《皱纹纸花》大班艺术教学活动设计</t>
  </si>
  <si>
    <t>14495200788</t>
  </si>
  <si>
    <t>郭英姿</t>
  </si>
  <si>
    <t>《秋天多么美》大班艺术教学活动设计</t>
  </si>
  <si>
    <t>14495200790</t>
  </si>
  <si>
    <t>胡珍娜</t>
  </si>
  <si>
    <t>《危险的事情我不做》小班健康教学活动设计</t>
  </si>
  <si>
    <t>14495200791</t>
  </si>
  <si>
    <t>黄北</t>
  </si>
  <si>
    <t>《大家一起玩》小班社会教学活动设计</t>
  </si>
  <si>
    <t>14495200792</t>
  </si>
  <si>
    <t>黄琦丽</t>
  </si>
  <si>
    <t>《家里来客人了》大班语言教学活动设计</t>
  </si>
  <si>
    <t>14495200795</t>
  </si>
  <si>
    <t>简伟星</t>
  </si>
  <si>
    <t>《小黑豆儿和红樱桃》中班语言教学活动设计</t>
  </si>
  <si>
    <t>14495200803</t>
  </si>
  <si>
    <t>刘曼莲</t>
  </si>
  <si>
    <t>《小青蛙捉害虫》小班健康教学活动设计</t>
  </si>
  <si>
    <t>14495200805</t>
  </si>
  <si>
    <t>罗斐尹</t>
  </si>
  <si>
    <t>《大大的眼睛》小班健康教学活动设计</t>
  </si>
  <si>
    <t>14495200808</t>
  </si>
  <si>
    <t>宁佳</t>
  </si>
  <si>
    <t>《好吃的汤圆》小班健康教学设计活动</t>
  </si>
  <si>
    <t>14495200810</t>
  </si>
  <si>
    <t>彭英</t>
  </si>
  <si>
    <t>《做糖果》中班艺术教学活动设计</t>
  </si>
  <si>
    <t>14495200811</t>
  </si>
  <si>
    <t>卿丽</t>
  </si>
  <si>
    <t>《快乐出游》大班社会教学活动设计</t>
  </si>
  <si>
    <t>14495200815</t>
  </si>
  <si>
    <t>孙浩岚</t>
  </si>
  <si>
    <t>《蛋宝宝的衣服》中班健康教学活动设计</t>
  </si>
  <si>
    <t>14495200816</t>
  </si>
  <si>
    <t>覃红芝</t>
  </si>
  <si>
    <t>《国旗多美丽》大班艺术教学活动设计</t>
  </si>
  <si>
    <t>14495200818</t>
  </si>
  <si>
    <t>唐陈月</t>
  </si>
  <si>
    <t>《会说话的安全标志》中班社会教学活动设计</t>
  </si>
  <si>
    <t>14495200821</t>
  </si>
  <si>
    <t>文思静</t>
  </si>
  <si>
    <t>《我的梦》中班语言教学活动设计</t>
  </si>
  <si>
    <t>14495200822</t>
  </si>
  <si>
    <t>夏钰</t>
  </si>
  <si>
    <t>《送垃圾回家》中班健康教学活动设计</t>
  </si>
  <si>
    <t>14495200823</t>
  </si>
  <si>
    <t>向晓蔓</t>
  </si>
  <si>
    <t>《沙地游戏》中班健康教学活动设计</t>
  </si>
  <si>
    <t>14495200824</t>
  </si>
  <si>
    <t>向怡</t>
  </si>
  <si>
    <t>《快乐的小兔子》小班健康体育教学活动设计</t>
  </si>
  <si>
    <t>14495200826</t>
  </si>
  <si>
    <t>谢思怡</t>
  </si>
  <si>
    <t>《中国筷》大班社会教学活动设计</t>
  </si>
  <si>
    <t>14495200827</t>
  </si>
  <si>
    <t>阳花花</t>
  </si>
  <si>
    <t>《小动物学开车》小班健康教学活动设计</t>
  </si>
  <si>
    <t>14495200830</t>
  </si>
  <si>
    <t>尹娟娟</t>
  </si>
  <si>
    <t>《白开水真好喝》小班健康教学活动设计</t>
  </si>
  <si>
    <t>14495200831</t>
  </si>
  <si>
    <t>张睿妍</t>
  </si>
  <si>
    <t>《过隧道》中班健康（体育）教学活动设计</t>
  </si>
  <si>
    <t>14495200833</t>
  </si>
  <si>
    <t>张鑫</t>
  </si>
  <si>
    <t>《韭菜和它的伙伴们》小班科学教学活动设计</t>
  </si>
  <si>
    <t>14495200834</t>
  </si>
  <si>
    <t>钟玉婷</t>
  </si>
  <si>
    <t>《课间十分钟》大班社会教学活动设计</t>
  </si>
  <si>
    <t>14495200835</t>
  </si>
  <si>
    <t>周文静</t>
  </si>
  <si>
    <t>《奇妙的我》大班健康教学活动设计</t>
  </si>
  <si>
    <t>14495200837</t>
  </si>
  <si>
    <t>曹湘园</t>
  </si>
  <si>
    <t>《让筷子站起来》大班科学教学活动设计</t>
  </si>
  <si>
    <t>14495200839</t>
  </si>
  <si>
    <t>曾彤彤</t>
  </si>
  <si>
    <t>《送军粮》大班健康教学活动设计</t>
  </si>
  <si>
    <t>14495200840</t>
  </si>
  <si>
    <t>曾祥花</t>
  </si>
  <si>
    <t>《认识马铃薯和红薯》大班科学教学活动设计</t>
  </si>
  <si>
    <t>14495200841</t>
  </si>
  <si>
    <t>陈小凤</t>
  </si>
  <si>
    <t>《玩具旅行》小班社会教学活动设计</t>
  </si>
  <si>
    <t>14495200844</t>
  </si>
  <si>
    <t>邓红芳</t>
  </si>
  <si>
    <t>《美味的饺子》大班健康教学活动设计</t>
  </si>
  <si>
    <t>14495200847</t>
  </si>
  <si>
    <t>冯思艳</t>
  </si>
  <si>
    <t>《爱的表达》中班社会教学活动设计</t>
  </si>
  <si>
    <t>14495200848</t>
  </si>
  <si>
    <t>付洁</t>
  </si>
  <si>
    <t>《小番茄大世界》中班科学教学活动设计</t>
  </si>
  <si>
    <t>14495200850</t>
  </si>
  <si>
    <t>郭挺</t>
  </si>
  <si>
    <t>《鸡和蛋》大班艺术教学活动设计</t>
  </si>
  <si>
    <t>14495200851</t>
  </si>
  <si>
    <t>韩宇晨</t>
  </si>
  <si>
    <t>《秋天的干果》大班科学教学活动设计</t>
  </si>
  <si>
    <t>14495200854</t>
  </si>
  <si>
    <t>洪梅</t>
  </si>
  <si>
    <t>《鼻子出血我不慌》大班健康教学活动设计</t>
  </si>
  <si>
    <t>14495200857</t>
  </si>
  <si>
    <t>《轮流玩》中班社会教学活动设计</t>
  </si>
  <si>
    <t>14495200860</t>
  </si>
  <si>
    <t>李荷宇</t>
  </si>
  <si>
    <t>《动物猜猜乐》中班语言教学活动设计</t>
  </si>
  <si>
    <t>14495200861</t>
  </si>
  <si>
    <t>李慧琳</t>
  </si>
  <si>
    <t>《为什么会下雨》大班科学教学活动设计</t>
  </si>
  <si>
    <t>14495200862</t>
  </si>
  <si>
    <t>李金枝</t>
  </si>
  <si>
    <t>《脚丫子》中班健康教学活动设计</t>
  </si>
  <si>
    <t>14495200863</t>
  </si>
  <si>
    <t>李乐平</t>
  </si>
  <si>
    <t>《拒绝垃圾食品》大班健康教学活动设计</t>
  </si>
  <si>
    <t>14495200864</t>
  </si>
  <si>
    <t>李茜</t>
  </si>
  <si>
    <t>《多变的云》中班科学教学活动设计</t>
  </si>
  <si>
    <t>14495200865</t>
  </si>
  <si>
    <t>李晟平</t>
  </si>
  <si>
    <t>《地球上的国家和人们》大班科学教学活动设计</t>
  </si>
  <si>
    <t>14495200869</t>
  </si>
  <si>
    <t>龙紧锋</t>
  </si>
  <si>
    <t>《超市购物》大班社会教学活动设计</t>
  </si>
  <si>
    <t>14495200871</t>
  </si>
  <si>
    <t>毛玲</t>
  </si>
  <si>
    <t>《奇怪的洞》大班语言教学活动设计</t>
  </si>
  <si>
    <t>14495200872</t>
  </si>
  <si>
    <t>彭慧</t>
  </si>
  <si>
    <t>《我爱洗澡澡》小班健康教学活动设计</t>
  </si>
  <si>
    <t>14495200873</t>
  </si>
  <si>
    <t>宋奕桦</t>
  </si>
  <si>
    <t>《水去哪里》中班科学教学活动设计</t>
  </si>
  <si>
    <t>14495200875</t>
  </si>
  <si>
    <t>唐镕苹</t>
  </si>
  <si>
    <t>《我们的首都》大班社会教学活动设计</t>
  </si>
  <si>
    <t>14495200878</t>
  </si>
  <si>
    <t>王晴</t>
  </si>
  <si>
    <t>《超市真方便》中班社会教学活动设计</t>
  </si>
  <si>
    <t>14495200888</t>
  </si>
  <si>
    <t>张天舒</t>
  </si>
  <si>
    <t>《我的小伞撑起来》中班语言教学活动设计</t>
  </si>
  <si>
    <t>14495200889</t>
  </si>
  <si>
    <t>张瑶</t>
  </si>
  <si>
    <t>《我的奶奶》小班语言教学活动设计</t>
  </si>
  <si>
    <t>14495200891</t>
  </si>
  <si>
    <t>朱阳佳</t>
  </si>
  <si>
    <t>《西红柿和柿子》大班科学教学活动设计</t>
  </si>
  <si>
    <t>14495200892</t>
  </si>
  <si>
    <t>邹琦强</t>
  </si>
  <si>
    <t>《小竹笋》小班艺术教学活动设计</t>
  </si>
  <si>
    <t>66</t>
  </si>
  <si>
    <t>14495200893</t>
  </si>
  <si>
    <t>鲍羽</t>
  </si>
  <si>
    <t>《轻轻讲，静静听》大班社会教学活动设计</t>
  </si>
  <si>
    <t>14495200895</t>
  </si>
  <si>
    <t>曹婷</t>
  </si>
  <si>
    <t>《小动物冬眠了》大班科学教学活动设计</t>
  </si>
  <si>
    <t>14495200897</t>
  </si>
  <si>
    <t>曹姿妮</t>
  </si>
  <si>
    <t>《花样粽子》中班艺术教学活动设计</t>
  </si>
  <si>
    <t>14495200898</t>
  </si>
  <si>
    <t>曾庆佳</t>
  </si>
  <si>
    <t>《火山爆发》大班科学教学活动设计</t>
  </si>
  <si>
    <t>14495200901</t>
  </si>
  <si>
    <t>陈子萱</t>
  </si>
  <si>
    <t>《我是小小解放军》中班健康教学活动设计</t>
  </si>
  <si>
    <t>14495200902</t>
  </si>
  <si>
    <t>丁雅妮</t>
  </si>
  <si>
    <t>《一群绵羊出门去》中班语言教学活动设计</t>
  </si>
  <si>
    <t>14495200904</t>
  </si>
  <si>
    <t>封慧</t>
  </si>
  <si>
    <t>《可爱的小鸡》中班科学教学活动设计</t>
  </si>
  <si>
    <t>14495200905</t>
  </si>
  <si>
    <t>冯淑芬</t>
  </si>
  <si>
    <t>《我帮狮子做发型》中班艺术教学活动设计</t>
  </si>
  <si>
    <t>14495200906</t>
  </si>
  <si>
    <t>冯璇</t>
  </si>
  <si>
    <t>《植物喜欢太阳吗》中班科学教学活动设计</t>
  </si>
  <si>
    <t>14495200909</t>
  </si>
  <si>
    <t>何琦</t>
  </si>
  <si>
    <t>《鸭子和白鹅》中班科学教学活动设计</t>
  </si>
  <si>
    <t>14495200914</t>
  </si>
  <si>
    <t>李佳妮</t>
  </si>
  <si>
    <t>《自助游》中班健康（体育）教学活动设计</t>
  </si>
  <si>
    <t>14495200916</t>
  </si>
  <si>
    <t>《遇见另一个自己》大班社会教学活动设计</t>
  </si>
  <si>
    <t>14495200919</t>
  </si>
  <si>
    <t>刘远妹</t>
  </si>
  <si>
    <t>《我所看到的秋天》中班语言教学活动设计</t>
  </si>
  <si>
    <t>14495200920</t>
  </si>
  <si>
    <t>罗惠方</t>
  </si>
  <si>
    <t>《彩带飘呀飘》 中班健康教学活动设计</t>
  </si>
  <si>
    <t>14495200921</t>
  </si>
  <si>
    <t>罗家莹</t>
  </si>
  <si>
    <t>《快乐的旅行》大班语言教学活动设计</t>
  </si>
  <si>
    <t>14495200924</t>
  </si>
  <si>
    <t>彭倩欣</t>
  </si>
  <si>
    <t>《我不哭》中班社会教学活动设计</t>
  </si>
  <si>
    <t>14495200927</t>
  </si>
  <si>
    <t>苏文佩</t>
  </si>
  <si>
    <t>《我不发脾气》小班社会教学活动设计</t>
  </si>
  <si>
    <t>14495200931</t>
  </si>
  <si>
    <t>王婷</t>
  </si>
  <si>
    <t>《秋天的色彩》中班语言教学活动设计</t>
  </si>
  <si>
    <t>14495200933</t>
  </si>
  <si>
    <t>王紫璇</t>
  </si>
  <si>
    <t>《跳动不停的心脏》大班健康教学活动设计</t>
  </si>
  <si>
    <t>14495200934</t>
  </si>
  <si>
    <t>伍丽藏</t>
  </si>
  <si>
    <t>《小口罩，大作用》小班健康教学活动设计</t>
  </si>
  <si>
    <t>14495200938</t>
  </si>
  <si>
    <t>徐娜</t>
  </si>
  <si>
    <t>《勇敢的我》大班社会教学活动设计</t>
  </si>
  <si>
    <t>14495200939</t>
  </si>
  <si>
    <t>杨环宇</t>
  </si>
  <si>
    <t>《我有一双小小手》小班语言教学活动设计</t>
  </si>
  <si>
    <t>14495200940</t>
  </si>
  <si>
    <t>杨慧铭</t>
  </si>
  <si>
    <t>《小猴荡秋千》中班体育教学活动设计</t>
  </si>
  <si>
    <t>14495200942</t>
  </si>
  <si>
    <t>杨语琪</t>
  </si>
  <si>
    <t>《洞洞乐》小班健康(体育)教学活动设计</t>
  </si>
  <si>
    <t>14495200947</t>
  </si>
  <si>
    <t>张靓</t>
  </si>
  <si>
    <t>《我喜欢的昆虫》大班科学教学活动设计</t>
  </si>
  <si>
    <t>14495200948</t>
  </si>
  <si>
    <t>张玉娇</t>
  </si>
  <si>
    <t>《冬爷爷的胡子》小班语言教学活动设计</t>
  </si>
  <si>
    <t>14495200950</t>
  </si>
  <si>
    <t>周帅</t>
  </si>
  <si>
    <t>《云彩与风儿》大班语言教学活动设计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</si>
</sst>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0"/>
      <name val="Arial"/>
      <charset val="0"/>
    </font>
    <font>
      <sz val="16"/>
      <color theme="1"/>
      <name val="宋体"/>
      <charset val="134"/>
      <scheme val="minor"/>
    </font>
    <font>
      <b/>
      <sz val="10"/>
      <name val="宋体"/>
      <charset val="0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Border="1" applyAlignment="1"/>
    <xf numFmtId="0" fontId="0" fillId="0" borderId="0" xfId="0" applyAlignment="1">
      <alignment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17"/>
  <sheetViews>
    <sheetView tabSelected="1" workbookViewId="0">
      <selection activeCell="A1" sqref="A1:I1"/>
    </sheetView>
  </sheetViews>
  <sheetFormatPr defaultColWidth="9" defaultRowHeight="13.5"/>
  <cols>
    <col min="1" max="1" width="7.875" customWidth="1"/>
    <col min="2" max="2" width="12.375" customWidth="1"/>
    <col min="3" max="3" width="11.125" customWidth="1"/>
    <col min="4" max="4" width="7.875" customWidth="1"/>
    <col min="5" max="5" width="4.625" customWidth="1"/>
    <col min="6" max="6" width="40.125" customWidth="1"/>
    <col min="7" max="7" width="65.125" style="2" customWidth="1"/>
    <col min="8" max="8" width="11.25" customWidth="1"/>
    <col min="9" max="9" width="7.875" customWidth="1"/>
  </cols>
  <sheetData>
    <row r="1" ht="36" customHeight="1" spans="1:9">
      <c r="A1" s="3" t="s">
        <v>0</v>
      </c>
      <c r="B1" s="4"/>
      <c r="C1" s="4"/>
      <c r="D1" s="4"/>
      <c r="E1" s="4"/>
      <c r="F1" s="4"/>
      <c r="G1" s="4"/>
      <c r="H1" s="4"/>
      <c r="I1" s="4"/>
    </row>
    <row r="2" spans="1:9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6" t="s">
        <v>7</v>
      </c>
      <c r="H2" s="5" t="s">
        <v>8</v>
      </c>
      <c r="I2" s="5" t="s">
        <v>9</v>
      </c>
    </row>
    <row r="3" s="1" customFormat="1" ht="25.5" spans="1:9">
      <c r="A3" s="7" t="s">
        <v>10</v>
      </c>
      <c r="B3" s="7" t="s">
        <v>11</v>
      </c>
      <c r="C3" s="7" t="s">
        <v>12</v>
      </c>
      <c r="D3" s="7" t="s">
        <v>13</v>
      </c>
      <c r="E3" s="7" t="s">
        <v>14</v>
      </c>
      <c r="F3" s="7" t="s">
        <v>15</v>
      </c>
      <c r="G3" s="8" t="str">
        <f>HYPERLINK("http://120.92.71.219:7080/cx_sage/public/student_show_info.shtml?userId=XNYESFGDZKXX-14495180532&amp;token=MjBlNzgxMTFjZg","http://120.92.71.219:7080/cx_sage/public/student_show_info.shtml?userId=XNYESFGDZKXX-14495180532&amp;token=MjBlNzgxMTFjZg")</f>
        <v>http://120.92.71.219:7080/cx_sage/public/student_show_info.shtml?userId=XNYESFGDZKXX-14495180532&amp;token=MjBlNzgxMTFjZg</v>
      </c>
      <c r="H3" s="7" t="s">
        <v>16</v>
      </c>
      <c r="I3" s="9" t="s">
        <v>17</v>
      </c>
    </row>
    <row r="4" s="1" customFormat="1" ht="25.5" spans="1:9">
      <c r="A4" s="7" t="s">
        <v>10</v>
      </c>
      <c r="B4" s="7" t="s">
        <v>11</v>
      </c>
      <c r="C4" s="7" t="s">
        <v>18</v>
      </c>
      <c r="D4" s="7" t="s">
        <v>19</v>
      </c>
      <c r="E4" s="7" t="s">
        <v>14</v>
      </c>
      <c r="F4" s="7" t="s">
        <v>20</v>
      </c>
      <c r="G4" s="8" t="str">
        <f>HYPERLINK("http://120.92.71.219:7080/cx_sage/public/student_show_info.shtml?userId=XNYESFGDZKXX-14495190810&amp;token=YjkwMmFjY2U4Nw","http://120.92.71.219:7080/cx_sage/public/student_show_info.shtml?userId=XNYESFGDZKXX-14495190810&amp;token=YjkwMmFjY2U4Nw")</f>
        <v>http://120.92.71.219:7080/cx_sage/public/student_show_info.shtml?userId=XNYESFGDZKXX-14495190810&amp;token=YjkwMmFjY2U4Nw</v>
      </c>
      <c r="H4" s="7" t="s">
        <v>21</v>
      </c>
      <c r="I4" s="9">
        <v>76</v>
      </c>
    </row>
    <row r="5" s="1" customFormat="1" ht="25.5" spans="1:9">
      <c r="A5" s="7" t="s">
        <v>10</v>
      </c>
      <c r="B5" s="7" t="s">
        <v>11</v>
      </c>
      <c r="C5" s="7" t="s">
        <v>22</v>
      </c>
      <c r="D5" s="7" t="s">
        <v>23</v>
      </c>
      <c r="E5" s="7" t="s">
        <v>14</v>
      </c>
      <c r="F5" s="7" t="s">
        <v>24</v>
      </c>
      <c r="G5" s="8" t="str">
        <f>HYPERLINK("http://120.92.71.219:7080/cx_sage/public/student_show_info.shtml?userId=XNYESFGDZKXX-14495200419&amp;token=ZmUyYTY4NmMwYg","http://120.92.71.219:7080/cx_sage/public/student_show_info.shtml?userId=XNYESFGDZKXX-14495200419&amp;token=ZmUyYTY4NmMwYg")</f>
        <v>http://120.92.71.219:7080/cx_sage/public/student_show_info.shtml?userId=XNYESFGDZKXX-14495200419&amp;token=ZmUyYTY4NmMwYg</v>
      </c>
      <c r="H5" s="7" t="s">
        <v>25</v>
      </c>
      <c r="I5" s="9" t="s">
        <v>26</v>
      </c>
    </row>
    <row r="6" s="1" customFormat="1" ht="25.5" spans="1:9">
      <c r="A6" s="7" t="s">
        <v>10</v>
      </c>
      <c r="B6" s="7" t="s">
        <v>11</v>
      </c>
      <c r="C6" s="7" t="s">
        <v>27</v>
      </c>
      <c r="D6" s="7" t="s">
        <v>28</v>
      </c>
      <c r="E6" s="7" t="s">
        <v>14</v>
      </c>
      <c r="F6" s="7" t="s">
        <v>29</v>
      </c>
      <c r="G6" s="8" t="str">
        <f>HYPERLINK("http://120.92.71.219:7080/cx_sage/public/student_show_info.shtml?userId=XNYESFGDZKXX-14495200420&amp;token=Nzk1MzlkODI4Ng","http://120.92.71.219:7080/cx_sage/public/student_show_info.shtml?userId=XNYESFGDZKXX-14495200420&amp;token=Nzk1MzlkODI4Ng")</f>
        <v>http://120.92.71.219:7080/cx_sage/public/student_show_info.shtml?userId=XNYESFGDZKXX-14495200420&amp;token=Nzk1MzlkODI4Ng</v>
      </c>
      <c r="H6" s="7" t="s">
        <v>30</v>
      </c>
      <c r="I6" s="9" t="s">
        <v>31</v>
      </c>
    </row>
    <row r="7" s="1" customFormat="1" ht="25.5" spans="1:9">
      <c r="A7" s="7" t="s">
        <v>10</v>
      </c>
      <c r="B7" s="7" t="s">
        <v>11</v>
      </c>
      <c r="C7" s="7" t="s">
        <v>32</v>
      </c>
      <c r="D7" s="7" t="s">
        <v>33</v>
      </c>
      <c r="E7" s="7" t="s">
        <v>14</v>
      </c>
      <c r="F7" s="7" t="s">
        <v>34</v>
      </c>
      <c r="G7" s="8" t="str">
        <f>HYPERLINK("http://120.92.71.219:7080/cx_sage/public/student_show_info.shtml?userId=XNYESFGDZKXX-14495200422&amp;token=Njg2ZWY2ZDU1ZA","http://120.92.71.219:7080/cx_sage/public/student_show_info.shtml?userId=XNYESFGDZKXX-14495200422&amp;token=Njg2ZWY2ZDU1ZA")</f>
        <v>http://120.92.71.219:7080/cx_sage/public/student_show_info.shtml?userId=XNYESFGDZKXX-14495200422&amp;token=Njg2ZWY2ZDU1ZA</v>
      </c>
      <c r="H7" s="7" t="s">
        <v>35</v>
      </c>
      <c r="I7" s="9" t="s">
        <v>36</v>
      </c>
    </row>
    <row r="8" s="1" customFormat="1" ht="25.5" spans="1:9">
      <c r="A8" s="7" t="s">
        <v>10</v>
      </c>
      <c r="B8" s="7" t="s">
        <v>11</v>
      </c>
      <c r="C8" s="7" t="s">
        <v>37</v>
      </c>
      <c r="D8" s="7" t="s">
        <v>38</v>
      </c>
      <c r="E8" s="7" t="s">
        <v>14</v>
      </c>
      <c r="F8" s="7" t="s">
        <v>39</v>
      </c>
      <c r="G8" s="8" t="str">
        <f>HYPERLINK("http://120.92.71.219:7080/cx_sage/public/student_show_info.shtml?userId=XNYESFGDZKXX-14495200423&amp;token=MTA5ZmU4YTY2Yg","http://120.92.71.219:7080/cx_sage/public/student_show_info.shtml?userId=XNYESFGDZKXX-14495200423&amp;token=MTA5ZmU4YTY2Yg")</f>
        <v>http://120.92.71.219:7080/cx_sage/public/student_show_info.shtml?userId=XNYESFGDZKXX-14495200423&amp;token=MTA5ZmU4YTY2Yg</v>
      </c>
      <c r="H8" s="7" t="s">
        <v>40</v>
      </c>
      <c r="I8" s="9" t="s">
        <v>41</v>
      </c>
    </row>
    <row r="9" s="1" customFormat="1" ht="25.5" spans="1:9">
      <c r="A9" s="7" t="s">
        <v>10</v>
      </c>
      <c r="B9" s="7" t="s">
        <v>11</v>
      </c>
      <c r="C9" s="7" t="s">
        <v>42</v>
      </c>
      <c r="D9" s="7" t="s">
        <v>43</v>
      </c>
      <c r="E9" s="7" t="s">
        <v>14</v>
      </c>
      <c r="F9" s="7" t="s">
        <v>44</v>
      </c>
      <c r="G9" s="8" t="str">
        <f>HYPERLINK("http://120.92.71.219:7080/cx_sage/public/student_show_info.shtml?userId=XNYESFGDZKXX-14495200425&amp;token=OWMwZDBjNzM4MQ","http://120.92.71.219:7080/cx_sage/public/student_show_info.shtml?userId=XNYESFGDZKXX-14495200425&amp;token=OWMwZDBjNzM4MQ")</f>
        <v>http://120.92.71.219:7080/cx_sage/public/student_show_info.shtml?userId=XNYESFGDZKXX-14495200425&amp;token=OWMwZDBjNzM4MQ</v>
      </c>
      <c r="H9" s="7" t="s">
        <v>45</v>
      </c>
      <c r="I9" s="9" t="s">
        <v>36</v>
      </c>
    </row>
    <row r="10" s="1" customFormat="1" ht="25.5" spans="1:9">
      <c r="A10" s="7" t="s">
        <v>10</v>
      </c>
      <c r="B10" s="7" t="s">
        <v>11</v>
      </c>
      <c r="C10" s="7" t="s">
        <v>46</v>
      </c>
      <c r="D10" s="7" t="s">
        <v>47</v>
      </c>
      <c r="E10" s="7" t="s">
        <v>14</v>
      </c>
      <c r="F10" s="7" t="s">
        <v>48</v>
      </c>
      <c r="G10" s="8" t="str">
        <f>HYPERLINK("http://120.92.71.219:7080/cx_sage/public/student_show_info.shtml?userId=XNYESFGDZKXX-14495200426&amp;token=ZThmYjkwZDVkYg","http://120.92.71.219:7080/cx_sage/public/student_show_info.shtml?userId=XNYESFGDZKXX-14495200426&amp;token=ZThmYjkwZDVkYg")</f>
        <v>http://120.92.71.219:7080/cx_sage/public/student_show_info.shtml?userId=XNYESFGDZKXX-14495200426&amp;token=ZThmYjkwZDVkYg</v>
      </c>
      <c r="H10" s="7" t="s">
        <v>49</v>
      </c>
      <c r="I10" s="9" t="s">
        <v>26</v>
      </c>
    </row>
    <row r="11" s="1" customFormat="1" ht="25.5" spans="1:9">
      <c r="A11" s="7" t="s">
        <v>10</v>
      </c>
      <c r="B11" s="7" t="s">
        <v>11</v>
      </c>
      <c r="C11" s="7" t="s">
        <v>50</v>
      </c>
      <c r="D11" s="7" t="s">
        <v>51</v>
      </c>
      <c r="E11" s="7" t="s">
        <v>14</v>
      </c>
      <c r="F11" s="7" t="s">
        <v>52</v>
      </c>
      <c r="G11" s="8" t="str">
        <f>HYPERLINK("http://120.92.71.219:7080/cx_sage/public/student_show_info.shtml?userId=XNYESFGDZKXX-14495200427&amp;token=MmMxMzllYzkwMA","http://120.92.71.219:7080/cx_sage/public/student_show_info.shtml?userId=XNYESFGDZKXX-14495200427&amp;token=MmMxMzllYzkwMA")</f>
        <v>http://120.92.71.219:7080/cx_sage/public/student_show_info.shtml?userId=XNYESFGDZKXX-14495200427&amp;token=MmMxMzllYzkwMA</v>
      </c>
      <c r="H11" s="7" t="s">
        <v>53</v>
      </c>
      <c r="I11" s="9" t="s">
        <v>54</v>
      </c>
    </row>
    <row r="12" s="1" customFormat="1" ht="25.5" spans="1:9">
      <c r="A12" s="7" t="s">
        <v>10</v>
      </c>
      <c r="B12" s="7" t="s">
        <v>11</v>
      </c>
      <c r="C12" s="7" t="s">
        <v>55</v>
      </c>
      <c r="D12" s="7" t="s">
        <v>56</v>
      </c>
      <c r="E12" s="7" t="s">
        <v>14</v>
      </c>
      <c r="F12" s="7" t="s">
        <v>57</v>
      </c>
      <c r="G12" s="8" t="str">
        <f>HYPERLINK("http://120.92.71.219:7080/cx_sage/public/student_show_info.shtml?userId=XNYESFGDZKXX-14495200428&amp;token=OTkyMjExOTE4Mg","http://120.92.71.219:7080/cx_sage/public/student_show_info.shtml?userId=XNYESFGDZKXX-14495200428&amp;token=OTkyMjExOTE4Mg")</f>
        <v>http://120.92.71.219:7080/cx_sage/public/student_show_info.shtml?userId=XNYESFGDZKXX-14495200428&amp;token=OTkyMjExOTE4Mg</v>
      </c>
      <c r="H12" s="7" t="s">
        <v>58</v>
      </c>
      <c r="I12" s="9" t="s">
        <v>59</v>
      </c>
    </row>
    <row r="13" s="1" customFormat="1" ht="25.5" spans="1:9">
      <c r="A13" s="7" t="s">
        <v>10</v>
      </c>
      <c r="B13" s="7" t="s">
        <v>11</v>
      </c>
      <c r="C13" s="7" t="s">
        <v>60</v>
      </c>
      <c r="D13" s="7" t="s">
        <v>61</v>
      </c>
      <c r="E13" s="7" t="s">
        <v>14</v>
      </c>
      <c r="F13" s="7" t="s">
        <v>62</v>
      </c>
      <c r="G13" s="8" t="str">
        <f>HYPERLINK("http://120.92.71.219:7080/cx_sage/public/student_show_info.shtml?userId=XNYESFGDZKXX-14495200429&amp;token=OTExNTUxYzhhOA","http://120.92.71.219:7080/cx_sage/public/student_show_info.shtml?userId=XNYESFGDZKXX-14495200429&amp;token=OTExNTUxYzhhOA")</f>
        <v>http://120.92.71.219:7080/cx_sage/public/student_show_info.shtml?userId=XNYESFGDZKXX-14495200429&amp;token=OTExNTUxYzhhOA</v>
      </c>
      <c r="H13" s="7" t="s">
        <v>63</v>
      </c>
      <c r="I13" s="9" t="s">
        <v>64</v>
      </c>
    </row>
    <row r="14" s="1" customFormat="1" ht="25.5" spans="1:9">
      <c r="A14" s="7" t="s">
        <v>10</v>
      </c>
      <c r="B14" s="7" t="s">
        <v>11</v>
      </c>
      <c r="C14" s="7" t="s">
        <v>65</v>
      </c>
      <c r="D14" s="7" t="s">
        <v>66</v>
      </c>
      <c r="E14" s="7" t="s">
        <v>14</v>
      </c>
      <c r="F14" s="7" t="s">
        <v>67</v>
      </c>
      <c r="G14" s="8" t="str">
        <f>HYPERLINK("http://120.92.71.219:7080/cx_sage/public/student_show_info.shtml?userId=XNYESFGDZKXX-14495200430&amp;token=OWYwNDk5OGQ3YQ","http://120.92.71.219:7080/cx_sage/public/student_show_info.shtml?userId=XNYESFGDZKXX-14495200430&amp;token=OWYwNDk5OGQ3YQ")</f>
        <v>http://120.92.71.219:7080/cx_sage/public/student_show_info.shtml?userId=XNYESFGDZKXX-14495200430&amp;token=OWYwNDk5OGQ3YQ</v>
      </c>
      <c r="H14" s="7" t="s">
        <v>68</v>
      </c>
      <c r="I14" s="9" t="s">
        <v>26</v>
      </c>
    </row>
    <row r="15" s="1" customFormat="1" ht="25.5" spans="1:9">
      <c r="A15" s="7" t="s">
        <v>10</v>
      </c>
      <c r="B15" s="7" t="s">
        <v>11</v>
      </c>
      <c r="C15" s="7" t="s">
        <v>69</v>
      </c>
      <c r="D15" s="7" t="s">
        <v>70</v>
      </c>
      <c r="E15" s="7" t="s">
        <v>14</v>
      </c>
      <c r="F15" s="7" t="s">
        <v>71</v>
      </c>
      <c r="G15" s="8" t="str">
        <f>HYPERLINK("http://120.92.71.219:7080/cx_sage/public/student_show_info.shtml?userId=XNYESFGDZKXX-14495200431&amp;token=MTQ1YzAwNzI3Nw","http://120.92.71.219:7080/cx_sage/public/student_show_info.shtml?userId=XNYESFGDZKXX-14495200431&amp;token=MTQ1YzAwNzI3Nw")</f>
        <v>http://120.92.71.219:7080/cx_sage/public/student_show_info.shtml?userId=XNYESFGDZKXX-14495200431&amp;token=MTQ1YzAwNzI3Nw</v>
      </c>
      <c r="H15" s="7" t="s">
        <v>72</v>
      </c>
      <c r="I15" s="9" t="s">
        <v>73</v>
      </c>
    </row>
    <row r="16" s="1" customFormat="1" ht="25.5" spans="1:9">
      <c r="A16" s="7" t="s">
        <v>10</v>
      </c>
      <c r="B16" s="7" t="s">
        <v>11</v>
      </c>
      <c r="C16" s="7" t="s">
        <v>74</v>
      </c>
      <c r="D16" s="7" t="s">
        <v>75</v>
      </c>
      <c r="E16" s="7" t="s">
        <v>14</v>
      </c>
      <c r="F16" s="7" t="s">
        <v>76</v>
      </c>
      <c r="G16" s="8" t="str">
        <f>HYPERLINK("http://120.92.71.219:7080/cx_sage/public/student_show_info.shtml?userId=XNYESFGDZKXX-14495200433&amp;token=YTMzZjNhOGYwMw","http://120.92.71.219:7080/cx_sage/public/student_show_info.shtml?userId=XNYESFGDZKXX-14495200433&amp;token=YTMzZjNhOGYwMw")</f>
        <v>http://120.92.71.219:7080/cx_sage/public/student_show_info.shtml?userId=XNYESFGDZKXX-14495200433&amp;token=YTMzZjNhOGYwMw</v>
      </c>
      <c r="H16" s="7" t="s">
        <v>30</v>
      </c>
      <c r="I16" s="9" t="s">
        <v>77</v>
      </c>
    </row>
    <row r="17" s="1" customFormat="1" ht="25.5" spans="1:9">
      <c r="A17" s="7" t="s">
        <v>10</v>
      </c>
      <c r="B17" s="7" t="s">
        <v>11</v>
      </c>
      <c r="C17" s="7" t="s">
        <v>78</v>
      </c>
      <c r="D17" s="7" t="s">
        <v>79</v>
      </c>
      <c r="E17" s="7" t="s">
        <v>14</v>
      </c>
      <c r="F17" s="7" t="s">
        <v>80</v>
      </c>
      <c r="G17" s="8" t="str">
        <f>HYPERLINK("http://120.92.71.219:7080/cx_sage/public/student_show_info.shtml?userId=XNYESFGDZKXX-14495200435&amp;token=MWM1ODdiYzMwYg","http://120.92.71.219:7080/cx_sage/public/student_show_info.shtml?userId=XNYESFGDZKXX-14495200435&amp;token=MWM1ODdiYzMwYg")</f>
        <v>http://120.92.71.219:7080/cx_sage/public/student_show_info.shtml?userId=XNYESFGDZKXX-14495200435&amp;token=MWM1ODdiYzMwYg</v>
      </c>
      <c r="H17" s="7" t="s">
        <v>16</v>
      </c>
      <c r="I17" s="9" t="s">
        <v>81</v>
      </c>
    </row>
    <row r="18" s="1" customFormat="1" ht="25.5" spans="1:9">
      <c r="A18" s="7" t="s">
        <v>10</v>
      </c>
      <c r="B18" s="7" t="s">
        <v>11</v>
      </c>
      <c r="C18" s="7" t="s">
        <v>82</v>
      </c>
      <c r="D18" s="7" t="s">
        <v>83</v>
      </c>
      <c r="E18" s="7" t="s">
        <v>14</v>
      </c>
      <c r="F18" s="7" t="s">
        <v>84</v>
      </c>
      <c r="G18" s="8" t="str">
        <f>HYPERLINK("http://120.92.71.219:7080/cx_sage/public/student_show_info.shtml?userId=XNYESFGDZKXX-14495200436&amp;token=ZmNhYmRkZjFmNg","http://120.92.71.219:7080/cx_sage/public/student_show_info.shtml?userId=XNYESFGDZKXX-14495200436&amp;token=ZmNhYmRkZjFmNg")</f>
        <v>http://120.92.71.219:7080/cx_sage/public/student_show_info.shtml?userId=XNYESFGDZKXX-14495200436&amp;token=ZmNhYmRkZjFmNg</v>
      </c>
      <c r="H18" s="7" t="s">
        <v>30</v>
      </c>
      <c r="I18" s="9" t="s">
        <v>81</v>
      </c>
    </row>
    <row r="19" s="1" customFormat="1" ht="25.5" spans="1:9">
      <c r="A19" s="7" t="s">
        <v>10</v>
      </c>
      <c r="B19" s="7" t="s">
        <v>11</v>
      </c>
      <c r="C19" s="7" t="s">
        <v>85</v>
      </c>
      <c r="D19" s="7" t="s">
        <v>86</v>
      </c>
      <c r="E19" s="7" t="s">
        <v>14</v>
      </c>
      <c r="F19" s="7" t="s">
        <v>87</v>
      </c>
      <c r="G19" s="8" t="str">
        <f>HYPERLINK("http://120.92.71.219:7080/cx_sage/public/student_show_info.shtml?userId=XNYESFGDZKXX-14495200437&amp;token=N2FmNWNmZjAzYQ","http://120.92.71.219:7080/cx_sage/public/student_show_info.shtml?userId=XNYESFGDZKXX-14495200437&amp;token=N2FmNWNmZjAzYQ")</f>
        <v>http://120.92.71.219:7080/cx_sage/public/student_show_info.shtml?userId=XNYESFGDZKXX-14495200437&amp;token=N2FmNWNmZjAzYQ</v>
      </c>
      <c r="H19" s="7" t="s">
        <v>88</v>
      </c>
      <c r="I19" s="9" t="s">
        <v>89</v>
      </c>
    </row>
    <row r="20" s="1" customFormat="1" ht="25.5" spans="1:9">
      <c r="A20" s="7" t="s">
        <v>10</v>
      </c>
      <c r="B20" s="7" t="s">
        <v>11</v>
      </c>
      <c r="C20" s="7" t="s">
        <v>90</v>
      </c>
      <c r="D20" s="7" t="s">
        <v>91</v>
      </c>
      <c r="E20" s="7" t="s">
        <v>14</v>
      </c>
      <c r="F20" s="7" t="s">
        <v>92</v>
      </c>
      <c r="G20" s="8" t="str">
        <f>HYPERLINK("http://120.92.71.219:7080/cx_sage/public/student_show_info.shtml?userId=XNYESFGDZKXX-14495200438&amp;token=MTdhYzMzNWVjMA","http://120.92.71.219:7080/cx_sage/public/student_show_info.shtml?userId=XNYESFGDZKXX-14495200438&amp;token=MTdhYzMzNWVjMA")</f>
        <v>http://120.92.71.219:7080/cx_sage/public/student_show_info.shtml?userId=XNYESFGDZKXX-14495200438&amp;token=MTdhYzMzNWVjMA</v>
      </c>
      <c r="H20" s="7" t="s">
        <v>53</v>
      </c>
      <c r="I20" s="9" t="s">
        <v>17</v>
      </c>
    </row>
    <row r="21" s="1" customFormat="1" ht="25.5" spans="1:9">
      <c r="A21" s="7" t="s">
        <v>10</v>
      </c>
      <c r="B21" s="7" t="s">
        <v>11</v>
      </c>
      <c r="C21" s="7" t="s">
        <v>93</v>
      </c>
      <c r="D21" s="7" t="s">
        <v>94</v>
      </c>
      <c r="E21" s="7" t="s">
        <v>14</v>
      </c>
      <c r="F21" s="7" t="s">
        <v>95</v>
      </c>
      <c r="G21" s="8" t="str">
        <f>HYPERLINK("http://120.92.71.219:7080/cx_sage/public/student_show_info.shtml?userId=XNYESFGDZKXX-14495200439&amp;token=MDM1ZGFkNjI3Mw","http://120.92.71.219:7080/cx_sage/public/student_show_info.shtml?userId=XNYESFGDZKXX-14495200439&amp;token=MDM1ZGFkNjI3Mw")</f>
        <v>http://120.92.71.219:7080/cx_sage/public/student_show_info.shtml?userId=XNYESFGDZKXX-14495200439&amp;token=MDM1ZGFkNjI3Mw</v>
      </c>
      <c r="H21" s="7" t="s">
        <v>96</v>
      </c>
      <c r="I21" s="9" t="s">
        <v>17</v>
      </c>
    </row>
    <row r="22" s="1" customFormat="1" ht="25.5" spans="1:9">
      <c r="A22" s="7" t="s">
        <v>10</v>
      </c>
      <c r="B22" s="7" t="s">
        <v>11</v>
      </c>
      <c r="C22" s="7" t="s">
        <v>97</v>
      </c>
      <c r="D22" s="7" t="s">
        <v>98</v>
      </c>
      <c r="E22" s="7" t="s">
        <v>14</v>
      </c>
      <c r="F22" s="7" t="s">
        <v>99</v>
      </c>
      <c r="G22" s="8" t="str">
        <f>HYPERLINK("http://120.92.71.219:7080/cx_sage/public/student_show_info.shtml?userId=XNYESFGDZKXX-14495200445&amp;token=YWFjYTg3MWEyMA","http://120.92.71.219:7080/cx_sage/public/student_show_info.shtml?userId=XNYESFGDZKXX-14495200445&amp;token=YWFjYTg3MWEyMA")</f>
        <v>http://120.92.71.219:7080/cx_sage/public/student_show_info.shtml?userId=XNYESFGDZKXX-14495200445&amp;token=YWFjYTg3MWEyMA</v>
      </c>
      <c r="H22" s="7" t="s">
        <v>100</v>
      </c>
      <c r="I22" s="9" t="s">
        <v>26</v>
      </c>
    </row>
    <row r="23" s="1" customFormat="1" ht="25.5" spans="1:9">
      <c r="A23" s="7" t="s">
        <v>10</v>
      </c>
      <c r="B23" s="7" t="s">
        <v>11</v>
      </c>
      <c r="C23" s="7" t="s">
        <v>101</v>
      </c>
      <c r="D23" s="7" t="s">
        <v>102</v>
      </c>
      <c r="E23" s="7" t="s">
        <v>14</v>
      </c>
      <c r="F23" s="7" t="s">
        <v>103</v>
      </c>
      <c r="G23" s="8" t="str">
        <f>HYPERLINK("http://120.92.71.219:7080/cx_sage/public/student_show_info.shtml?userId=XNYESFGDZKXX-14495200449&amp;token=YzE3MGY0NjI0OQ","http://120.92.71.219:7080/cx_sage/public/student_show_info.shtml?userId=XNYESFGDZKXX-14495200449&amp;token=YzE3MGY0NjI0OQ")</f>
        <v>http://120.92.71.219:7080/cx_sage/public/student_show_info.shtml?userId=XNYESFGDZKXX-14495200449&amp;token=YzE3MGY0NjI0OQ</v>
      </c>
      <c r="H23" s="7" t="s">
        <v>58</v>
      </c>
      <c r="I23" s="9" t="s">
        <v>59</v>
      </c>
    </row>
    <row r="24" s="1" customFormat="1" ht="25.5" spans="1:9">
      <c r="A24" s="7" t="s">
        <v>10</v>
      </c>
      <c r="B24" s="7" t="s">
        <v>11</v>
      </c>
      <c r="C24" s="7" t="s">
        <v>104</v>
      </c>
      <c r="D24" s="7" t="s">
        <v>105</v>
      </c>
      <c r="E24" s="7" t="s">
        <v>14</v>
      </c>
      <c r="F24" s="7" t="s">
        <v>106</v>
      </c>
      <c r="G24" s="8" t="str">
        <f>HYPERLINK("http://120.92.71.219:7080/cx_sage/public/student_show_info.shtml?userId=XNYESFGDZKXX-14495200450&amp;token=ZDQxYTFiNTdhZA","http://120.92.71.219:7080/cx_sage/public/student_show_info.shtml?userId=XNYESFGDZKXX-14495200450&amp;token=ZDQxYTFiNTdhZA")</f>
        <v>http://120.92.71.219:7080/cx_sage/public/student_show_info.shtml?userId=XNYESFGDZKXX-14495200450&amp;token=ZDQxYTFiNTdhZA</v>
      </c>
      <c r="H24" s="7" t="s">
        <v>63</v>
      </c>
      <c r="I24" s="9" t="s">
        <v>81</v>
      </c>
    </row>
    <row r="25" s="1" customFormat="1" ht="25.5" spans="1:9">
      <c r="A25" s="7" t="s">
        <v>10</v>
      </c>
      <c r="B25" s="7" t="s">
        <v>11</v>
      </c>
      <c r="C25" s="7" t="s">
        <v>107</v>
      </c>
      <c r="D25" s="7" t="s">
        <v>108</v>
      </c>
      <c r="E25" s="7" t="s">
        <v>14</v>
      </c>
      <c r="F25" s="7" t="s">
        <v>109</v>
      </c>
      <c r="G25" s="8" t="str">
        <f>HYPERLINK("http://120.92.71.219:7080/cx_sage/public/student_show_info.shtml?userId=XNYESFGDZKXX-14495200453&amp;token=OGU3OTgyODdlMQ","http://120.92.71.219:7080/cx_sage/public/student_show_info.shtml?userId=XNYESFGDZKXX-14495200453&amp;token=OGU3OTgyODdlMQ")</f>
        <v>http://120.92.71.219:7080/cx_sage/public/student_show_info.shtml?userId=XNYESFGDZKXX-14495200453&amp;token=OGU3OTgyODdlMQ</v>
      </c>
      <c r="H25" s="7" t="s">
        <v>110</v>
      </c>
      <c r="I25" s="9" t="s">
        <v>111</v>
      </c>
    </row>
    <row r="26" s="1" customFormat="1" ht="25.5" spans="1:9">
      <c r="A26" s="7" t="s">
        <v>10</v>
      </c>
      <c r="B26" s="7" t="s">
        <v>11</v>
      </c>
      <c r="C26" s="7" t="s">
        <v>112</v>
      </c>
      <c r="D26" s="7" t="s">
        <v>113</v>
      </c>
      <c r="E26" s="7" t="s">
        <v>14</v>
      </c>
      <c r="F26" s="7" t="s">
        <v>114</v>
      </c>
      <c r="G26" s="8" t="str">
        <f>HYPERLINK("http://120.92.71.219:7080/cx_sage/public/student_show_info.shtml?userId=XNYESFGDZKXX-14495200457&amp;token=ZjE3YjhmMzE4OA","http://120.92.71.219:7080/cx_sage/public/student_show_info.shtml?userId=XNYESFGDZKXX-14495200457&amp;token=ZjE3YjhmMzE4OA")</f>
        <v>http://120.92.71.219:7080/cx_sage/public/student_show_info.shtml?userId=XNYESFGDZKXX-14495200457&amp;token=ZjE3YjhmMzE4OA</v>
      </c>
      <c r="H26" s="7" t="s">
        <v>45</v>
      </c>
      <c r="I26" s="9" t="s">
        <v>17</v>
      </c>
    </row>
    <row r="27" s="1" customFormat="1" ht="25.5" spans="1:9">
      <c r="A27" s="7" t="s">
        <v>10</v>
      </c>
      <c r="B27" s="7" t="s">
        <v>11</v>
      </c>
      <c r="C27" s="7" t="s">
        <v>115</v>
      </c>
      <c r="D27" s="7" t="s">
        <v>116</v>
      </c>
      <c r="E27" s="7" t="s">
        <v>14</v>
      </c>
      <c r="F27" s="7" t="s">
        <v>117</v>
      </c>
      <c r="G27" s="8" t="str">
        <f>HYPERLINK("http://120.92.71.219:7080/cx_sage/public/student_show_info.shtml?userId=XNYESFGDZKXX-14495200458&amp;token=YzM3MTk4M2FmMA","http://120.92.71.219:7080/cx_sage/public/student_show_info.shtml?userId=XNYESFGDZKXX-14495200458&amp;token=YzM3MTk4M2FmMA")</f>
        <v>http://120.92.71.219:7080/cx_sage/public/student_show_info.shtml?userId=XNYESFGDZKXX-14495200458&amp;token=YzM3MTk4M2FmMA</v>
      </c>
      <c r="H27" s="7" t="s">
        <v>118</v>
      </c>
      <c r="I27" s="9" t="s">
        <v>119</v>
      </c>
    </row>
    <row r="28" s="1" customFormat="1" ht="25.5" spans="1:9">
      <c r="A28" s="7" t="s">
        <v>10</v>
      </c>
      <c r="B28" s="7" t="s">
        <v>11</v>
      </c>
      <c r="C28" s="7" t="s">
        <v>120</v>
      </c>
      <c r="D28" s="7" t="s">
        <v>121</v>
      </c>
      <c r="E28" s="7" t="s">
        <v>14</v>
      </c>
      <c r="F28" s="7" t="s">
        <v>122</v>
      </c>
      <c r="G28" s="8" t="str">
        <f>HYPERLINK("http://120.92.71.219:7080/cx_sage/public/student_show_info.shtml?userId=XNYESFGDZKXX-14495200461&amp;token=MWU5YjMwYzhhNA","http://120.92.71.219:7080/cx_sage/public/student_show_info.shtml?userId=XNYESFGDZKXX-14495200461&amp;token=MWU5YjMwYzhhNA")</f>
        <v>http://120.92.71.219:7080/cx_sage/public/student_show_info.shtml?userId=XNYESFGDZKXX-14495200461&amp;token=MWU5YjMwYzhhNA</v>
      </c>
      <c r="H28" s="7" t="s">
        <v>123</v>
      </c>
      <c r="I28" s="9" t="s">
        <v>124</v>
      </c>
    </row>
    <row r="29" s="1" customFormat="1" ht="25.5" spans="1:9">
      <c r="A29" s="7" t="s">
        <v>10</v>
      </c>
      <c r="B29" s="7" t="s">
        <v>11</v>
      </c>
      <c r="C29" s="7" t="s">
        <v>125</v>
      </c>
      <c r="D29" s="7" t="s">
        <v>126</v>
      </c>
      <c r="E29" s="7" t="s">
        <v>14</v>
      </c>
      <c r="F29" s="7" t="s">
        <v>127</v>
      </c>
      <c r="G29" s="8" t="str">
        <f>HYPERLINK("http://120.92.71.219:7080/cx_sage/public/student_show_info.shtml?userId=XNYESFGDZKXX-14495200465&amp;token=YmZhNzM4MmY0Zg","http://120.92.71.219:7080/cx_sage/public/student_show_info.shtml?userId=XNYESFGDZKXX-14495200465&amp;token=YmZhNzM4MmY0Zg")</f>
        <v>http://120.92.71.219:7080/cx_sage/public/student_show_info.shtml?userId=XNYESFGDZKXX-14495200465&amp;token=YmZhNzM4MmY0Zg</v>
      </c>
      <c r="H29" s="7" t="s">
        <v>128</v>
      </c>
      <c r="I29" s="9" t="s">
        <v>129</v>
      </c>
    </row>
    <row r="30" s="1" customFormat="1" ht="25.5" spans="1:9">
      <c r="A30" s="7" t="s">
        <v>10</v>
      </c>
      <c r="B30" s="7" t="s">
        <v>11</v>
      </c>
      <c r="C30" s="7" t="s">
        <v>130</v>
      </c>
      <c r="D30" s="7" t="s">
        <v>131</v>
      </c>
      <c r="E30" s="7" t="s">
        <v>14</v>
      </c>
      <c r="F30" s="7" t="s">
        <v>132</v>
      </c>
      <c r="G30" s="8" t="str">
        <f>HYPERLINK("http://120.92.71.219:7080/cx_sage/public/student_show_info.shtml?userId=XNYESFGDZKXX-14495200467&amp;token=ZTk2M2I0ZmVkNw","http://120.92.71.219:7080/cx_sage/public/student_show_info.shtml?userId=XNYESFGDZKXX-14495200467&amp;token=ZTk2M2I0ZmVkNw")</f>
        <v>http://120.92.71.219:7080/cx_sage/public/student_show_info.shtml?userId=XNYESFGDZKXX-14495200467&amp;token=ZTk2M2I0ZmVkNw</v>
      </c>
      <c r="H30" s="7" t="s">
        <v>68</v>
      </c>
      <c r="I30" s="9" t="s">
        <v>81</v>
      </c>
    </row>
    <row r="31" s="1" customFormat="1" ht="25.5" spans="1:9">
      <c r="A31" s="7" t="s">
        <v>10</v>
      </c>
      <c r="B31" s="7" t="s">
        <v>11</v>
      </c>
      <c r="C31" s="7" t="s">
        <v>133</v>
      </c>
      <c r="D31" s="7" t="s">
        <v>134</v>
      </c>
      <c r="E31" s="7" t="s">
        <v>14</v>
      </c>
      <c r="F31" s="7" t="s">
        <v>135</v>
      </c>
      <c r="G31" s="8" t="str">
        <f>HYPERLINK("http://120.92.71.219:7080/cx_sage/public/student_show_info.shtml?userId=XNYESFGDZKXX-14495200472&amp;token=M2ZmZmY0NDFjZQ","http://120.92.71.219:7080/cx_sage/public/student_show_info.shtml?userId=XNYESFGDZKXX-14495200472&amp;token=M2ZmZmY0NDFjZQ")</f>
        <v>http://120.92.71.219:7080/cx_sage/public/student_show_info.shtml?userId=XNYESFGDZKXX-14495200472&amp;token=M2ZmZmY0NDFjZQ</v>
      </c>
      <c r="H31" s="7" t="s">
        <v>88</v>
      </c>
      <c r="I31" s="9" t="s">
        <v>81</v>
      </c>
    </row>
    <row r="32" s="1" customFormat="1" ht="25.5" spans="1:9">
      <c r="A32" s="7" t="s">
        <v>10</v>
      </c>
      <c r="B32" s="7" t="s">
        <v>11</v>
      </c>
      <c r="C32" s="7" t="s">
        <v>136</v>
      </c>
      <c r="D32" s="7" t="s">
        <v>137</v>
      </c>
      <c r="E32" s="7" t="s">
        <v>14</v>
      </c>
      <c r="F32" s="7" t="s">
        <v>138</v>
      </c>
      <c r="G32" s="8" t="str">
        <f>HYPERLINK("http://120.92.71.219:7080/cx_sage/public/student_show_info.shtml?userId=XNYESFGDZKXX-14495200473&amp;token=YWNlMWU1NjFjNg","http://120.92.71.219:7080/cx_sage/public/student_show_info.shtml?userId=XNYESFGDZKXX-14495200473&amp;token=YWNlMWU1NjFjNg")</f>
        <v>http://120.92.71.219:7080/cx_sage/public/student_show_info.shtml?userId=XNYESFGDZKXX-14495200473&amp;token=YWNlMWU1NjFjNg</v>
      </c>
      <c r="H32" s="7" t="s">
        <v>30</v>
      </c>
      <c r="I32" s="9" t="s">
        <v>41</v>
      </c>
    </row>
    <row r="33" s="1" customFormat="1" ht="25.5" spans="1:9">
      <c r="A33" s="7" t="s">
        <v>10</v>
      </c>
      <c r="B33" s="7" t="s">
        <v>11</v>
      </c>
      <c r="C33" s="7" t="s">
        <v>139</v>
      </c>
      <c r="D33" s="7" t="s">
        <v>140</v>
      </c>
      <c r="E33" s="7" t="s">
        <v>14</v>
      </c>
      <c r="F33" s="7" t="s">
        <v>141</v>
      </c>
      <c r="G33" s="8" t="str">
        <f>HYPERLINK("http://120.92.71.219:7080/cx_sage/public/student_show_info.shtml?userId=XNYESFGDZKXX-14495200475&amp;token=MWY0N2Y1NGZlZg","http://120.92.71.219:7080/cx_sage/public/student_show_info.shtml?userId=XNYESFGDZKXX-14495200475&amp;token=MWY0N2Y1NGZlZg")</f>
        <v>http://120.92.71.219:7080/cx_sage/public/student_show_info.shtml?userId=XNYESFGDZKXX-14495200475&amp;token=MWY0N2Y1NGZlZg</v>
      </c>
      <c r="H33" s="7" t="s">
        <v>142</v>
      </c>
      <c r="I33" s="9" t="s">
        <v>64</v>
      </c>
    </row>
    <row r="34" s="1" customFormat="1" ht="25.5" spans="1:9">
      <c r="A34" s="7" t="s">
        <v>10</v>
      </c>
      <c r="B34" s="7" t="s">
        <v>11</v>
      </c>
      <c r="C34" s="7" t="s">
        <v>143</v>
      </c>
      <c r="D34" s="7" t="s">
        <v>144</v>
      </c>
      <c r="E34" s="7" t="s">
        <v>14</v>
      </c>
      <c r="F34" s="7" t="s">
        <v>145</v>
      </c>
      <c r="G34" s="8" t="str">
        <f>HYPERLINK("http://120.92.71.219:7080/cx_sage/public/student_show_info.shtml?userId=XNYESFGDZKXX-14495200477&amp;token=MGI4ODZhMjAzNw","http://120.92.71.219:7080/cx_sage/public/student_show_info.shtml?userId=XNYESFGDZKXX-14495200477&amp;token=MGI4ODZhMjAzNw")</f>
        <v>http://120.92.71.219:7080/cx_sage/public/student_show_info.shtml?userId=XNYESFGDZKXX-14495200477&amp;token=MGI4ODZhMjAzNw</v>
      </c>
      <c r="H34" s="7" t="s">
        <v>146</v>
      </c>
      <c r="I34" s="9" t="s">
        <v>64</v>
      </c>
    </row>
    <row r="35" s="1" customFormat="1" ht="25.5" spans="1:9">
      <c r="A35" s="7" t="s">
        <v>10</v>
      </c>
      <c r="B35" s="7" t="s">
        <v>11</v>
      </c>
      <c r="C35" s="7" t="s">
        <v>147</v>
      </c>
      <c r="D35" s="7" t="s">
        <v>148</v>
      </c>
      <c r="E35" s="7" t="s">
        <v>14</v>
      </c>
      <c r="F35" s="7" t="s">
        <v>149</v>
      </c>
      <c r="G35" s="8" t="str">
        <f>HYPERLINK("http://120.92.71.219:7080/cx_sage/public/student_show_info.shtml?userId=XNYESFGDZKXX-14495200478&amp;token=MWUwYzQ3ZDlkNw","http://120.92.71.219:7080/cx_sage/public/student_show_info.shtml?userId=XNYESFGDZKXX-14495200478&amp;token=MWUwYzQ3ZDlkNw")</f>
        <v>http://120.92.71.219:7080/cx_sage/public/student_show_info.shtml?userId=XNYESFGDZKXX-14495200478&amp;token=MWUwYzQ3ZDlkNw</v>
      </c>
      <c r="H35" s="7" t="s">
        <v>88</v>
      </c>
      <c r="I35" s="9" t="s">
        <v>64</v>
      </c>
    </row>
    <row r="36" s="1" customFormat="1" ht="25.5" spans="1:9">
      <c r="A36" s="7" t="s">
        <v>10</v>
      </c>
      <c r="B36" s="7" t="s">
        <v>11</v>
      </c>
      <c r="C36" s="7" t="s">
        <v>150</v>
      </c>
      <c r="D36" s="7" t="s">
        <v>151</v>
      </c>
      <c r="E36" s="7" t="s">
        <v>14</v>
      </c>
      <c r="F36" s="7" t="s">
        <v>152</v>
      </c>
      <c r="G36" s="8" t="str">
        <f>HYPERLINK("http://120.92.71.219:7080/cx_sage/public/student_show_info.shtml?userId=XNYESFGDZKXX-14495200479&amp;token=ZGMxOGYxM2NhMA","http://120.92.71.219:7080/cx_sage/public/student_show_info.shtml?userId=XNYESFGDZKXX-14495200479&amp;token=ZGMxOGYxM2NhMA")</f>
        <v>http://120.92.71.219:7080/cx_sage/public/student_show_info.shtml?userId=XNYESFGDZKXX-14495200479&amp;token=ZGMxOGYxM2NhMA</v>
      </c>
      <c r="H36" s="7" t="s">
        <v>153</v>
      </c>
      <c r="I36" s="9" t="s">
        <v>73</v>
      </c>
    </row>
    <row r="37" s="1" customFormat="1" ht="25.5" spans="1:9">
      <c r="A37" s="7" t="s">
        <v>10</v>
      </c>
      <c r="B37" s="7" t="s">
        <v>11</v>
      </c>
      <c r="C37" s="7" t="s">
        <v>154</v>
      </c>
      <c r="D37" s="7" t="s">
        <v>155</v>
      </c>
      <c r="E37" s="7" t="s">
        <v>14</v>
      </c>
      <c r="F37" s="7" t="s">
        <v>156</v>
      </c>
      <c r="G37" s="8" t="str">
        <f>HYPERLINK("http://120.92.71.219:7080/cx_sage/public/student_show_info.shtml?userId=XNYESFGDZKXX-14495200481&amp;token=ODI1MGNmZjFjNg","http://120.92.71.219:7080/cx_sage/public/student_show_info.shtml?userId=XNYESFGDZKXX-14495200481&amp;token=ODI1MGNmZjFjNg")</f>
        <v>http://120.92.71.219:7080/cx_sage/public/student_show_info.shtml?userId=XNYESFGDZKXX-14495200481&amp;token=ODI1MGNmZjFjNg</v>
      </c>
      <c r="H37" s="7" t="s">
        <v>157</v>
      </c>
      <c r="I37" s="9" t="s">
        <v>73</v>
      </c>
    </row>
    <row r="38" s="1" customFormat="1" ht="25.5" spans="1:9">
      <c r="A38" s="7" t="s">
        <v>10</v>
      </c>
      <c r="B38" s="7" t="s">
        <v>11</v>
      </c>
      <c r="C38" s="7" t="s">
        <v>158</v>
      </c>
      <c r="D38" s="7" t="s">
        <v>159</v>
      </c>
      <c r="E38" s="7" t="s">
        <v>14</v>
      </c>
      <c r="F38" s="7" t="s">
        <v>160</v>
      </c>
      <c r="G38" s="8" t="str">
        <f>HYPERLINK("http://120.92.71.219:7080/cx_sage/public/student_show_info.shtml?userId=XNYESFGDZKXX-14495200483&amp;token=NDViMTljZDM5Zg","http://120.92.71.219:7080/cx_sage/public/student_show_info.shtml?userId=XNYESFGDZKXX-14495200483&amp;token=NDViMTljZDM5Zg")</f>
        <v>http://120.92.71.219:7080/cx_sage/public/student_show_info.shtml?userId=XNYESFGDZKXX-14495200483&amp;token=NDViMTljZDM5Zg</v>
      </c>
      <c r="H38" s="7" t="s">
        <v>53</v>
      </c>
      <c r="I38" s="9" t="s">
        <v>161</v>
      </c>
    </row>
    <row r="39" s="1" customFormat="1" ht="25.5" spans="1:9">
      <c r="A39" s="7" t="s">
        <v>10</v>
      </c>
      <c r="B39" s="7" t="s">
        <v>11</v>
      </c>
      <c r="C39" s="7" t="s">
        <v>162</v>
      </c>
      <c r="D39" s="7" t="s">
        <v>163</v>
      </c>
      <c r="E39" s="7" t="s">
        <v>14</v>
      </c>
      <c r="F39" s="7" t="s">
        <v>164</v>
      </c>
      <c r="G39" s="8" t="str">
        <f>HYPERLINK("http://120.92.71.219:7080/cx_sage/public/student_show_info.shtml?userId=XNYESFGDZKXX-14495200485&amp;token=MzA3NzNmNjY2Nw","http://120.92.71.219:7080/cx_sage/public/student_show_info.shtml?userId=XNYESFGDZKXX-14495200485&amp;token=MzA3NzNmNjY2Nw")</f>
        <v>http://120.92.71.219:7080/cx_sage/public/student_show_info.shtml?userId=XNYESFGDZKXX-14495200485&amp;token=MzA3NzNmNjY2Nw</v>
      </c>
      <c r="H39" s="7" t="s">
        <v>165</v>
      </c>
      <c r="I39" s="9" t="s">
        <v>41</v>
      </c>
    </row>
    <row r="40" s="1" customFormat="1" ht="25.5" spans="1:9">
      <c r="A40" s="7" t="s">
        <v>10</v>
      </c>
      <c r="B40" s="7" t="s">
        <v>11</v>
      </c>
      <c r="C40" s="7" t="s">
        <v>166</v>
      </c>
      <c r="D40" s="7" t="s">
        <v>167</v>
      </c>
      <c r="E40" s="7" t="s">
        <v>14</v>
      </c>
      <c r="F40" s="7" t="s">
        <v>168</v>
      </c>
      <c r="G40" s="8" t="str">
        <f>HYPERLINK("http://120.92.71.219:7080/cx_sage/public/student_show_info.shtml?userId=XNYESFGDZKXX-14495200486&amp;token=MDY4YjA5YjAzMQ","http://120.92.71.219:7080/cx_sage/public/student_show_info.shtml?userId=XNYESFGDZKXX-14495200486&amp;token=MDY4YjA5YjAzMQ")</f>
        <v>http://120.92.71.219:7080/cx_sage/public/student_show_info.shtml?userId=XNYESFGDZKXX-14495200486&amp;token=MDY4YjA5YjAzMQ</v>
      </c>
      <c r="H40" s="7" t="s">
        <v>169</v>
      </c>
      <c r="I40" s="9" t="s">
        <v>59</v>
      </c>
    </row>
    <row r="41" s="1" customFormat="1" ht="25.5" spans="1:9">
      <c r="A41" s="7" t="s">
        <v>10</v>
      </c>
      <c r="B41" s="7" t="s">
        <v>11</v>
      </c>
      <c r="C41" s="7" t="s">
        <v>170</v>
      </c>
      <c r="D41" s="7" t="s">
        <v>171</v>
      </c>
      <c r="E41" s="7" t="s">
        <v>14</v>
      </c>
      <c r="F41" s="7" t="s">
        <v>172</v>
      </c>
      <c r="G41" s="8" t="str">
        <f>HYPERLINK("http://120.92.71.219:7080/cx_sage/public/student_show_info.shtml?userId=XNYESFGDZKXX-14495200487&amp;token=NzNmOGEyYjhlNw","http://120.92.71.219:7080/cx_sage/public/student_show_info.shtml?userId=XNYESFGDZKXX-14495200487&amp;token=NzNmOGEyYjhlNw")</f>
        <v>http://120.92.71.219:7080/cx_sage/public/student_show_info.shtml?userId=XNYESFGDZKXX-14495200487&amp;token=NzNmOGEyYjhlNw</v>
      </c>
      <c r="H41" s="7" t="s">
        <v>35</v>
      </c>
      <c r="I41" s="9" t="s">
        <v>36</v>
      </c>
    </row>
    <row r="42" s="1" customFormat="1" ht="25.5" spans="1:9">
      <c r="A42" s="7" t="s">
        <v>10</v>
      </c>
      <c r="B42" s="7" t="s">
        <v>11</v>
      </c>
      <c r="C42" s="7" t="s">
        <v>173</v>
      </c>
      <c r="D42" s="7" t="s">
        <v>174</v>
      </c>
      <c r="E42" s="7" t="s">
        <v>14</v>
      </c>
      <c r="F42" s="7" t="s">
        <v>175</v>
      </c>
      <c r="G42" s="8" t="str">
        <f>HYPERLINK("http://120.92.71.219:7080/cx_sage/public/student_show_info.shtml?userId=XNYESFGDZKXX-14495200488&amp;token=ZGVhODlkNDFiMg","http://120.92.71.219:7080/cx_sage/public/student_show_info.shtml?userId=XNYESFGDZKXX-14495200488&amp;token=ZGVhODlkNDFiMg")</f>
        <v>http://120.92.71.219:7080/cx_sage/public/student_show_info.shtml?userId=XNYESFGDZKXX-14495200488&amp;token=ZGVhODlkNDFiMg</v>
      </c>
      <c r="H42" s="7" t="s">
        <v>176</v>
      </c>
      <c r="I42" s="9" t="s">
        <v>17</v>
      </c>
    </row>
    <row r="43" s="1" customFormat="1" ht="25.5" spans="1:9">
      <c r="A43" s="7" t="s">
        <v>10</v>
      </c>
      <c r="B43" s="7" t="s">
        <v>11</v>
      </c>
      <c r="C43" s="7" t="s">
        <v>177</v>
      </c>
      <c r="D43" s="7" t="s">
        <v>178</v>
      </c>
      <c r="E43" s="7" t="s">
        <v>14</v>
      </c>
      <c r="F43" s="7" t="s">
        <v>179</v>
      </c>
      <c r="G43" s="8" t="str">
        <f>HYPERLINK("http://120.92.71.219:7080/cx_sage/public/student_show_info.shtml?userId=XNYESFGDZKXX-14495200489&amp;token=MDQyZDhjYjA4Nw","http://120.92.71.219:7080/cx_sage/public/student_show_info.shtml?userId=XNYESFGDZKXX-14495200489&amp;token=MDQyZDhjYjA4Nw")</f>
        <v>http://120.92.71.219:7080/cx_sage/public/student_show_info.shtml?userId=XNYESFGDZKXX-14495200489&amp;token=MDQyZDhjYjA4Nw</v>
      </c>
      <c r="H43" s="7" t="s">
        <v>16</v>
      </c>
      <c r="I43" s="9" t="s">
        <v>41</v>
      </c>
    </row>
    <row r="44" s="1" customFormat="1" ht="25.5" spans="1:9">
      <c r="A44" s="7" t="s">
        <v>10</v>
      </c>
      <c r="B44" s="7" t="s">
        <v>11</v>
      </c>
      <c r="C44" s="7" t="s">
        <v>180</v>
      </c>
      <c r="D44" s="7" t="s">
        <v>181</v>
      </c>
      <c r="E44" s="7" t="s">
        <v>14</v>
      </c>
      <c r="F44" s="7" t="s">
        <v>182</v>
      </c>
      <c r="G44" s="8" t="str">
        <f>HYPERLINK("http://120.92.71.219:7080/cx_sage/public/student_show_info.shtml?userId=XNYESFGDZKXX-14495200494&amp;token=Y2UwZTZlZmIxZA","http://120.92.71.219:7080/cx_sage/public/student_show_info.shtml?userId=XNYESFGDZKXX-14495200494&amp;token=Y2UwZTZlZmIxZA")</f>
        <v>http://120.92.71.219:7080/cx_sage/public/student_show_info.shtml?userId=XNYESFGDZKXX-14495200494&amp;token=Y2UwZTZlZmIxZA</v>
      </c>
      <c r="H44" s="7" t="s">
        <v>68</v>
      </c>
      <c r="I44" s="9" t="s">
        <v>41</v>
      </c>
    </row>
    <row r="45" s="1" customFormat="1" ht="25.5" spans="1:9">
      <c r="A45" s="7" t="s">
        <v>10</v>
      </c>
      <c r="B45" s="7" t="s">
        <v>11</v>
      </c>
      <c r="C45" s="7" t="s">
        <v>183</v>
      </c>
      <c r="D45" s="7" t="s">
        <v>184</v>
      </c>
      <c r="E45" s="7" t="s">
        <v>14</v>
      </c>
      <c r="F45" s="7" t="s">
        <v>185</v>
      </c>
      <c r="G45" s="8" t="str">
        <f>HYPERLINK("http://120.92.71.219:7080/cx_sage/public/student_show_info.shtml?userId=XNYESFGDZKXX-14495200496&amp;token=NjExZDEyNWI4NQ","http://120.92.71.219:7080/cx_sage/public/student_show_info.shtml?userId=XNYESFGDZKXX-14495200496&amp;token=NjExZDEyNWI4NQ")</f>
        <v>http://120.92.71.219:7080/cx_sage/public/student_show_info.shtml?userId=XNYESFGDZKXX-14495200496&amp;token=NjExZDEyNWI4NQ</v>
      </c>
      <c r="H45" s="7" t="s">
        <v>58</v>
      </c>
      <c r="I45" s="9" t="s">
        <v>59</v>
      </c>
    </row>
    <row r="46" s="1" customFormat="1" ht="25.5" spans="1:9">
      <c r="A46" s="7" t="s">
        <v>10</v>
      </c>
      <c r="B46" s="7" t="s">
        <v>11</v>
      </c>
      <c r="C46" s="7" t="s">
        <v>186</v>
      </c>
      <c r="D46" s="7" t="s">
        <v>187</v>
      </c>
      <c r="E46" s="7" t="s">
        <v>14</v>
      </c>
      <c r="F46" s="7" t="s">
        <v>188</v>
      </c>
      <c r="G46" s="8" t="str">
        <f>HYPERLINK("http://120.92.71.219:7080/cx_sage/public/student_show_info.shtml?userId=XNYESFGDZKXX-14495200497&amp;token=YTA1OTViMTY5OQ","http://120.92.71.219:7080/cx_sage/public/student_show_info.shtml?userId=XNYESFGDZKXX-14495200497&amp;token=YTA1OTViMTY5OQ")</f>
        <v>http://120.92.71.219:7080/cx_sage/public/student_show_info.shtml?userId=XNYESFGDZKXX-14495200497&amp;token=YTA1OTViMTY5OQ</v>
      </c>
      <c r="H46" s="7" t="s">
        <v>165</v>
      </c>
      <c r="I46" s="9" t="s">
        <v>81</v>
      </c>
    </row>
    <row r="47" s="1" customFormat="1" ht="25.5" spans="1:9">
      <c r="A47" s="7" t="s">
        <v>10</v>
      </c>
      <c r="B47" s="7" t="s">
        <v>11</v>
      </c>
      <c r="C47" s="7" t="s">
        <v>189</v>
      </c>
      <c r="D47" s="7" t="s">
        <v>190</v>
      </c>
      <c r="E47" s="7" t="s">
        <v>14</v>
      </c>
      <c r="F47" s="7" t="s">
        <v>191</v>
      </c>
      <c r="G47" s="8" t="str">
        <f>HYPERLINK("http://120.92.71.219:7080/cx_sage/public/student_show_info.shtml?userId=XNYESFGDZKXX-14495200501&amp;token=ZmUyNzJkZDdhNQ","http://120.92.71.219:7080/cx_sage/public/student_show_info.shtml?userId=XNYESFGDZKXX-14495200501&amp;token=ZmUyNzJkZDdhNQ")</f>
        <v>http://120.92.71.219:7080/cx_sage/public/student_show_info.shtml?userId=XNYESFGDZKXX-14495200501&amp;token=ZmUyNzJkZDdhNQ</v>
      </c>
      <c r="H47" s="7" t="s">
        <v>192</v>
      </c>
      <c r="I47" s="9" t="s">
        <v>124</v>
      </c>
    </row>
    <row r="48" s="1" customFormat="1" ht="25.5" spans="1:9">
      <c r="A48" s="7" t="s">
        <v>10</v>
      </c>
      <c r="B48" s="7" t="s">
        <v>11</v>
      </c>
      <c r="C48" s="7" t="s">
        <v>193</v>
      </c>
      <c r="D48" s="7" t="s">
        <v>194</v>
      </c>
      <c r="E48" s="7" t="s">
        <v>14</v>
      </c>
      <c r="F48" s="7" t="s">
        <v>195</v>
      </c>
      <c r="G48" s="8" t="str">
        <f>HYPERLINK("http://120.92.71.219:7080/cx_sage/public/student_show_info.shtml?userId=XNYESFGDZKXX-14495200503&amp;token=ZTVlZTU4NTYwZA","http://120.92.71.219:7080/cx_sage/public/student_show_info.shtml?userId=XNYESFGDZKXX-14495200503&amp;token=ZTVlZTU4NTYwZA")</f>
        <v>http://120.92.71.219:7080/cx_sage/public/student_show_info.shtml?userId=XNYESFGDZKXX-14495200503&amp;token=ZTVlZTU4NTYwZA</v>
      </c>
      <c r="H48" s="7" t="s">
        <v>153</v>
      </c>
      <c r="I48" s="9" t="s">
        <v>77</v>
      </c>
    </row>
    <row r="49" s="1" customFormat="1" ht="25.5" spans="1:9">
      <c r="A49" s="7" t="s">
        <v>10</v>
      </c>
      <c r="B49" s="7" t="s">
        <v>11</v>
      </c>
      <c r="C49" s="7" t="s">
        <v>196</v>
      </c>
      <c r="D49" s="7" t="s">
        <v>197</v>
      </c>
      <c r="E49" s="7" t="s">
        <v>14</v>
      </c>
      <c r="F49" s="7" t="s">
        <v>198</v>
      </c>
      <c r="G49" s="8" t="str">
        <f>HYPERLINK("http://120.92.71.219:7080/cx_sage/public/student_show_info.shtml?userId=XNYESFGDZKXX-14495200505&amp;token=ZDM2M2VkY2ZiZA","http://120.92.71.219:7080/cx_sage/public/student_show_info.shtml?userId=XNYESFGDZKXX-14495200505&amp;token=ZDM2M2VkY2ZiZA")</f>
        <v>http://120.92.71.219:7080/cx_sage/public/student_show_info.shtml?userId=XNYESFGDZKXX-14495200505&amp;token=ZDM2M2VkY2ZiZA</v>
      </c>
      <c r="H49" s="7" t="s">
        <v>63</v>
      </c>
      <c r="I49" s="9" t="s">
        <v>59</v>
      </c>
    </row>
    <row r="50" s="1" customFormat="1" ht="25.5" spans="1:9">
      <c r="A50" s="7" t="s">
        <v>10</v>
      </c>
      <c r="B50" s="7" t="s">
        <v>11</v>
      </c>
      <c r="C50" s="7" t="s">
        <v>199</v>
      </c>
      <c r="D50" s="7" t="s">
        <v>200</v>
      </c>
      <c r="E50" s="7" t="s">
        <v>14</v>
      </c>
      <c r="F50" s="7" t="s">
        <v>201</v>
      </c>
      <c r="G50" s="8" t="str">
        <f>HYPERLINK("http://120.92.71.219:7080/cx_sage/public/student_show_info.shtml?userId=XNYESFGDZKXX-14495200506&amp;token=MDUzZGIwN2E2OQ","http://120.92.71.219:7080/cx_sage/public/student_show_info.shtml?userId=XNYESFGDZKXX-14495200506&amp;token=MDUzZGIwN2E2OQ")</f>
        <v>http://120.92.71.219:7080/cx_sage/public/student_show_info.shtml?userId=XNYESFGDZKXX-14495200506&amp;token=MDUzZGIwN2E2OQ</v>
      </c>
      <c r="H50" s="7" t="s">
        <v>202</v>
      </c>
      <c r="I50" s="9" t="s">
        <v>203</v>
      </c>
    </row>
    <row r="51" s="1" customFormat="1" ht="25.5" spans="1:9">
      <c r="A51" s="7" t="s">
        <v>10</v>
      </c>
      <c r="B51" s="7" t="s">
        <v>11</v>
      </c>
      <c r="C51" s="7" t="s">
        <v>204</v>
      </c>
      <c r="D51" s="7" t="s">
        <v>205</v>
      </c>
      <c r="E51" s="7" t="s">
        <v>14</v>
      </c>
      <c r="F51" s="7" t="s">
        <v>206</v>
      </c>
      <c r="G51" s="8" t="str">
        <f>HYPERLINK("http://120.92.71.219:7080/cx_sage/public/student_show_info.shtml?userId=XNYESFGDZKXX-14495200507&amp;token=NDA3ODRmNDBiNA","http://120.92.71.219:7080/cx_sage/public/student_show_info.shtml?userId=XNYESFGDZKXX-14495200507&amp;token=NDA3ODRmNDBiNA")</f>
        <v>http://120.92.71.219:7080/cx_sage/public/student_show_info.shtml?userId=XNYESFGDZKXX-14495200507&amp;token=NDA3ODRmNDBiNA</v>
      </c>
      <c r="H51" s="7" t="s">
        <v>68</v>
      </c>
      <c r="I51" s="9" t="s">
        <v>161</v>
      </c>
    </row>
    <row r="52" s="1" customFormat="1" ht="25.5" spans="1:9">
      <c r="A52" s="7" t="s">
        <v>10</v>
      </c>
      <c r="B52" s="7" t="s">
        <v>11</v>
      </c>
      <c r="C52" s="7" t="s">
        <v>207</v>
      </c>
      <c r="D52" s="7" t="s">
        <v>208</v>
      </c>
      <c r="E52" s="7" t="s">
        <v>14</v>
      </c>
      <c r="F52" s="7" t="s">
        <v>209</v>
      </c>
      <c r="G52" s="8" t="str">
        <f>HYPERLINK("http://120.92.71.219:7080/cx_sage/public/student_show_info.shtml?userId=XNYESFGDZKXX-14495200508&amp;token=N2I1ZGZkZTQ4ZQ","http://120.92.71.219:7080/cx_sage/public/student_show_info.shtml?userId=XNYESFGDZKXX-14495200508&amp;token=N2I1ZGZkZTQ4ZQ")</f>
        <v>http://120.92.71.219:7080/cx_sage/public/student_show_info.shtml?userId=XNYESFGDZKXX-14495200508&amp;token=N2I1ZGZkZTQ4ZQ</v>
      </c>
      <c r="H52" s="7" t="s">
        <v>210</v>
      </c>
      <c r="I52" s="9" t="s">
        <v>36</v>
      </c>
    </row>
    <row r="53" s="1" customFormat="1" ht="25.5" spans="1:9">
      <c r="A53" s="7" t="s">
        <v>10</v>
      </c>
      <c r="B53" s="7" t="s">
        <v>11</v>
      </c>
      <c r="C53" s="7" t="s">
        <v>211</v>
      </c>
      <c r="D53" s="7" t="s">
        <v>212</v>
      </c>
      <c r="E53" s="7" t="s">
        <v>14</v>
      </c>
      <c r="F53" s="7" t="s">
        <v>213</v>
      </c>
      <c r="G53" s="8" t="str">
        <f>HYPERLINK("http://120.92.71.219:7080/cx_sage/public/student_show_info.shtml?userId=XNYESFGDZKXX-14495200510&amp;token=N2NjZjRmZjE2OQ","http://120.92.71.219:7080/cx_sage/public/student_show_info.shtml?userId=XNYESFGDZKXX-14495200510&amp;token=N2NjZjRmZjE2OQ")</f>
        <v>http://120.92.71.219:7080/cx_sage/public/student_show_info.shtml?userId=XNYESFGDZKXX-14495200510&amp;token=N2NjZjRmZjE2OQ</v>
      </c>
      <c r="H53" s="7" t="s">
        <v>214</v>
      </c>
      <c r="I53" s="9" t="s">
        <v>64</v>
      </c>
    </row>
    <row r="54" s="1" customFormat="1" ht="25.5" spans="1:9">
      <c r="A54" s="7" t="s">
        <v>10</v>
      </c>
      <c r="B54" s="7" t="s">
        <v>11</v>
      </c>
      <c r="C54" s="7" t="s">
        <v>215</v>
      </c>
      <c r="D54" s="7" t="s">
        <v>216</v>
      </c>
      <c r="E54" s="7" t="s">
        <v>14</v>
      </c>
      <c r="F54" s="7" t="s">
        <v>217</v>
      </c>
      <c r="G54" s="8" t="str">
        <f>HYPERLINK("http://120.92.71.219:7080/cx_sage/public/student_show_info.shtml?userId=XNYESFGDZKXX-14495200512&amp;token=Y2M4MjEzYWZhOQ","http://120.92.71.219:7080/cx_sage/public/student_show_info.shtml?userId=XNYESFGDZKXX-14495200512&amp;token=Y2M4MjEzYWZhOQ")</f>
        <v>http://120.92.71.219:7080/cx_sage/public/student_show_info.shtml?userId=XNYESFGDZKXX-14495200512&amp;token=Y2M4MjEzYWZhOQ</v>
      </c>
      <c r="H54" s="7" t="s">
        <v>53</v>
      </c>
      <c r="I54" s="9" t="s">
        <v>218</v>
      </c>
    </row>
    <row r="55" s="1" customFormat="1" ht="25.5" spans="1:9">
      <c r="A55" s="7" t="s">
        <v>10</v>
      </c>
      <c r="B55" s="7" t="s">
        <v>11</v>
      </c>
      <c r="C55" s="7" t="s">
        <v>219</v>
      </c>
      <c r="D55" s="7" t="s">
        <v>220</v>
      </c>
      <c r="E55" s="7" t="s">
        <v>14</v>
      </c>
      <c r="F55" s="7" t="s">
        <v>221</v>
      </c>
      <c r="G55" s="8" t="str">
        <f>HYPERLINK("http://120.92.71.219:7080/cx_sage/public/student_show_info.shtml?userId=XNYESFGDZKXX-14495200513&amp;token=ZmY1ZTBhMDg2Nw","http://120.92.71.219:7080/cx_sage/public/student_show_info.shtml?userId=XNYESFGDZKXX-14495200513&amp;token=ZmY1ZTBhMDg2Nw")</f>
        <v>http://120.92.71.219:7080/cx_sage/public/student_show_info.shtml?userId=XNYESFGDZKXX-14495200513&amp;token=ZmY1ZTBhMDg2Nw</v>
      </c>
      <c r="H55" s="7" t="s">
        <v>222</v>
      </c>
      <c r="I55" s="9" t="s">
        <v>77</v>
      </c>
    </row>
    <row r="56" s="1" customFormat="1" ht="25.5" spans="1:9">
      <c r="A56" s="7" t="s">
        <v>10</v>
      </c>
      <c r="B56" s="7" t="s">
        <v>11</v>
      </c>
      <c r="C56" s="7" t="s">
        <v>223</v>
      </c>
      <c r="D56" s="7" t="s">
        <v>224</v>
      </c>
      <c r="E56" s="7" t="s">
        <v>14</v>
      </c>
      <c r="F56" s="7" t="s">
        <v>225</v>
      </c>
      <c r="G56" s="8" t="str">
        <f>HYPERLINK("http://120.92.71.219:7080/cx_sage/public/student_show_info.shtml?userId=XNYESFGDZKXX-14495200515&amp;token=ZDc2Y2RjZDY5NA","http://120.92.71.219:7080/cx_sage/public/student_show_info.shtml?userId=XNYESFGDZKXX-14495200515&amp;token=ZDc2Y2RjZDY5NA")</f>
        <v>http://120.92.71.219:7080/cx_sage/public/student_show_info.shtml?userId=XNYESFGDZKXX-14495200515&amp;token=ZDc2Y2RjZDY5NA</v>
      </c>
      <c r="H56" s="7" t="s">
        <v>88</v>
      </c>
      <c r="I56" s="9" t="s">
        <v>59</v>
      </c>
    </row>
    <row r="57" s="1" customFormat="1" ht="25.5" spans="1:9">
      <c r="A57" s="7" t="s">
        <v>10</v>
      </c>
      <c r="B57" s="7" t="s">
        <v>11</v>
      </c>
      <c r="C57" s="7" t="s">
        <v>226</v>
      </c>
      <c r="D57" s="7" t="s">
        <v>227</v>
      </c>
      <c r="E57" s="7" t="s">
        <v>14</v>
      </c>
      <c r="F57" s="7" t="s">
        <v>228</v>
      </c>
      <c r="G57" s="8" t="str">
        <f>HYPERLINK("http://120.92.71.219:7080/cx_sage/public/student_show_info.shtml?userId=XNYESFGDZKXX-14495200516&amp;token=ZWJmNTg2ZDM2Mw","http://120.92.71.219:7080/cx_sage/public/student_show_info.shtml?userId=XNYESFGDZKXX-14495200516&amp;token=ZWJmNTg2ZDM2Mw")</f>
        <v>http://120.92.71.219:7080/cx_sage/public/student_show_info.shtml?userId=XNYESFGDZKXX-14495200516&amp;token=ZWJmNTg2ZDM2Mw</v>
      </c>
      <c r="H57" s="7" t="s">
        <v>229</v>
      </c>
      <c r="I57" s="9" t="s">
        <v>64</v>
      </c>
    </row>
    <row r="58" s="1" customFormat="1" ht="25.5" spans="1:9">
      <c r="A58" s="7" t="s">
        <v>10</v>
      </c>
      <c r="B58" s="7" t="s">
        <v>11</v>
      </c>
      <c r="C58" s="7" t="s">
        <v>230</v>
      </c>
      <c r="D58" s="7" t="s">
        <v>231</v>
      </c>
      <c r="E58" s="7" t="s">
        <v>14</v>
      </c>
      <c r="F58" s="7" t="s">
        <v>232</v>
      </c>
      <c r="G58" s="8" t="str">
        <f>HYPERLINK("http://120.92.71.219:7080/cx_sage/public/student_show_info.shtml?userId=XNYESFGDZKXX-14495200527&amp;token=MzRhMTNjZjAxMQ","http://120.92.71.219:7080/cx_sage/public/student_show_info.shtml?userId=XNYESFGDZKXX-14495200527&amp;token=MzRhMTNjZjAxMQ")</f>
        <v>http://120.92.71.219:7080/cx_sage/public/student_show_info.shtml?userId=XNYESFGDZKXX-14495200527&amp;token=MzRhMTNjZjAxMQ</v>
      </c>
      <c r="H58" s="7" t="s">
        <v>96</v>
      </c>
      <c r="I58" s="9" t="s">
        <v>64</v>
      </c>
    </row>
    <row r="59" s="1" customFormat="1" ht="25.5" spans="1:9">
      <c r="A59" s="7" t="s">
        <v>10</v>
      </c>
      <c r="B59" s="7" t="s">
        <v>11</v>
      </c>
      <c r="C59" s="7" t="s">
        <v>233</v>
      </c>
      <c r="D59" s="7" t="s">
        <v>234</v>
      </c>
      <c r="E59" s="7" t="s">
        <v>14</v>
      </c>
      <c r="F59" s="7" t="s">
        <v>235</v>
      </c>
      <c r="G59" s="8" t="str">
        <f>HYPERLINK("http://120.92.71.219:7080/cx_sage/public/student_show_info.shtml?userId=XNYESFGDZKXX-14495200528&amp;token=YjM4MTk4MGI1NA","http://120.92.71.219:7080/cx_sage/public/student_show_info.shtml?userId=XNYESFGDZKXX-14495200528&amp;token=YjM4MTk4MGI1NA")</f>
        <v>http://120.92.71.219:7080/cx_sage/public/student_show_info.shtml?userId=XNYESFGDZKXX-14495200528&amp;token=YjM4MTk4MGI1NA</v>
      </c>
      <c r="H59" s="7" t="s">
        <v>49</v>
      </c>
      <c r="I59" s="9" t="s">
        <v>41</v>
      </c>
    </row>
    <row r="60" s="1" customFormat="1" ht="25.5" spans="1:9">
      <c r="A60" s="7" t="s">
        <v>10</v>
      </c>
      <c r="B60" s="7" t="s">
        <v>11</v>
      </c>
      <c r="C60" s="7" t="s">
        <v>236</v>
      </c>
      <c r="D60" s="7" t="s">
        <v>237</v>
      </c>
      <c r="E60" s="7" t="s">
        <v>14</v>
      </c>
      <c r="F60" s="7" t="s">
        <v>238</v>
      </c>
      <c r="G60" s="8" t="str">
        <f>HYPERLINK("http://120.92.71.219:7080/cx_sage/public/student_show_info.shtml?userId=XNYESFGDZKXX-14495200529&amp;token=NzEwMjEyOTg0ZQ","http://120.92.71.219:7080/cx_sage/public/student_show_info.shtml?userId=XNYESFGDZKXX-14495200529&amp;token=NzEwMjEyOTg0ZQ")</f>
        <v>http://120.92.71.219:7080/cx_sage/public/student_show_info.shtml?userId=XNYESFGDZKXX-14495200529&amp;token=NzEwMjEyOTg0ZQ</v>
      </c>
      <c r="H60" s="7" t="s">
        <v>53</v>
      </c>
      <c r="I60" s="9" t="s">
        <v>239</v>
      </c>
    </row>
    <row r="61" s="1" customFormat="1" ht="25.5" spans="1:9">
      <c r="A61" s="7" t="s">
        <v>10</v>
      </c>
      <c r="B61" s="7" t="s">
        <v>11</v>
      </c>
      <c r="C61" s="7" t="s">
        <v>240</v>
      </c>
      <c r="D61" s="7" t="s">
        <v>241</v>
      </c>
      <c r="E61" s="7" t="s">
        <v>14</v>
      </c>
      <c r="F61" s="7" t="s">
        <v>242</v>
      </c>
      <c r="G61" s="8" t="str">
        <f>HYPERLINK("http://120.92.71.219:7080/cx_sage/public/student_show_info.shtml?userId=XNYESFGDZKXX-14495200530&amp;token=ZDIxYmE2YjllZA","http://120.92.71.219:7080/cx_sage/public/student_show_info.shtml?userId=XNYESFGDZKXX-14495200530&amp;token=ZDIxYmE2YjllZA")</f>
        <v>http://120.92.71.219:7080/cx_sage/public/student_show_info.shtml?userId=XNYESFGDZKXX-14495200530&amp;token=ZDIxYmE2YjllZA</v>
      </c>
      <c r="H61" s="7" t="s">
        <v>96</v>
      </c>
      <c r="I61" s="9" t="s">
        <v>89</v>
      </c>
    </row>
    <row r="62" s="1" customFormat="1" ht="25.5" spans="1:9">
      <c r="A62" s="7" t="s">
        <v>10</v>
      </c>
      <c r="B62" s="7" t="s">
        <v>11</v>
      </c>
      <c r="C62" s="7" t="s">
        <v>243</v>
      </c>
      <c r="D62" s="7" t="s">
        <v>244</v>
      </c>
      <c r="E62" s="7" t="s">
        <v>14</v>
      </c>
      <c r="F62" s="7" t="s">
        <v>245</v>
      </c>
      <c r="G62" s="8" t="str">
        <f>HYPERLINK("http://120.92.71.219:7080/cx_sage/public/student_show_info.shtml?userId=XNYESFGDZKXX-14495200533&amp;token=ZjQwOTk2MTc1Nw","http://120.92.71.219:7080/cx_sage/public/student_show_info.shtml?userId=XNYESFGDZKXX-14495200533&amp;token=ZjQwOTk2MTc1Nw")</f>
        <v>http://120.92.71.219:7080/cx_sage/public/student_show_info.shtml?userId=XNYESFGDZKXX-14495200533&amp;token=ZjQwOTk2MTc1Nw</v>
      </c>
      <c r="H62" s="7" t="s">
        <v>246</v>
      </c>
      <c r="I62" s="9" t="s">
        <v>64</v>
      </c>
    </row>
    <row r="63" s="1" customFormat="1" ht="25.5" spans="1:9">
      <c r="A63" s="7" t="s">
        <v>10</v>
      </c>
      <c r="B63" s="7" t="s">
        <v>11</v>
      </c>
      <c r="C63" s="7" t="s">
        <v>247</v>
      </c>
      <c r="D63" s="7" t="s">
        <v>248</v>
      </c>
      <c r="E63" s="7" t="s">
        <v>14</v>
      </c>
      <c r="F63" s="7" t="s">
        <v>249</v>
      </c>
      <c r="G63" s="8" t="str">
        <f>HYPERLINK("http://120.92.71.219:7080/cx_sage/public/student_show_info.shtml?userId=XNYESFGDZKXX-14495200535&amp;token=MGJmODgxMWQxZQ","http://120.92.71.219:7080/cx_sage/public/student_show_info.shtml?userId=XNYESFGDZKXX-14495200535&amp;token=MGJmODgxMWQxZQ")</f>
        <v>http://120.92.71.219:7080/cx_sage/public/student_show_info.shtml?userId=XNYESFGDZKXX-14495200535&amp;token=MGJmODgxMWQxZQ</v>
      </c>
      <c r="H63" s="7" t="s">
        <v>35</v>
      </c>
      <c r="I63" s="9" t="s">
        <v>129</v>
      </c>
    </row>
    <row r="64" s="1" customFormat="1" ht="25.5" spans="1:9">
      <c r="A64" s="7" t="s">
        <v>10</v>
      </c>
      <c r="B64" s="7" t="s">
        <v>11</v>
      </c>
      <c r="C64" s="7" t="s">
        <v>250</v>
      </c>
      <c r="D64" s="7" t="s">
        <v>251</v>
      </c>
      <c r="E64" s="7" t="s">
        <v>14</v>
      </c>
      <c r="F64" s="7" t="s">
        <v>252</v>
      </c>
      <c r="G64" s="8" t="str">
        <f>HYPERLINK("http://120.92.71.219:7080/cx_sage/public/student_show_info.shtml?userId=XNYESFGDZKXX-14495200538&amp;token=MmFlNTFmMTMwZA","http://120.92.71.219:7080/cx_sage/public/student_show_info.shtml?userId=XNYESFGDZKXX-14495200538&amp;token=MmFlNTFmMTMwZA")</f>
        <v>http://120.92.71.219:7080/cx_sage/public/student_show_info.shtml?userId=XNYESFGDZKXX-14495200538&amp;token=MmFlNTFmMTMwZA</v>
      </c>
      <c r="H64" s="7" t="s">
        <v>146</v>
      </c>
      <c r="I64" s="9" t="s">
        <v>81</v>
      </c>
    </row>
    <row r="65" s="1" customFormat="1" ht="25.5" spans="1:9">
      <c r="A65" s="7" t="s">
        <v>10</v>
      </c>
      <c r="B65" s="7" t="s">
        <v>11</v>
      </c>
      <c r="C65" s="7" t="s">
        <v>253</v>
      </c>
      <c r="D65" s="7" t="s">
        <v>254</v>
      </c>
      <c r="E65" s="7" t="s">
        <v>14</v>
      </c>
      <c r="F65" s="7" t="s">
        <v>255</v>
      </c>
      <c r="G65" s="8" t="str">
        <f>HYPERLINK("http://120.92.71.219:7080/cx_sage/public/student_show_info.shtml?userId=XNYESFGDZKXX-14495200541&amp;token=Y2E1ODFjNjQ2YQ","http://120.92.71.219:7080/cx_sage/public/student_show_info.shtml?userId=XNYESFGDZKXX-14495200541&amp;token=Y2E1ODFjNjQ2YQ")</f>
        <v>http://120.92.71.219:7080/cx_sage/public/student_show_info.shtml?userId=XNYESFGDZKXX-14495200541&amp;token=Y2E1ODFjNjQ2YQ</v>
      </c>
      <c r="H65" s="7" t="s">
        <v>157</v>
      </c>
      <c r="I65" s="9" t="s">
        <v>73</v>
      </c>
    </row>
    <row r="66" s="1" customFormat="1" ht="25.5" spans="1:9">
      <c r="A66" s="7" t="s">
        <v>10</v>
      </c>
      <c r="B66" s="7" t="s">
        <v>11</v>
      </c>
      <c r="C66" s="7" t="s">
        <v>256</v>
      </c>
      <c r="D66" s="7" t="s">
        <v>257</v>
      </c>
      <c r="E66" s="7" t="s">
        <v>14</v>
      </c>
      <c r="F66" s="7" t="s">
        <v>258</v>
      </c>
      <c r="G66" s="8" t="str">
        <f>HYPERLINK("http://120.92.71.219:7080/cx_sage/public/student_show_info.shtml?userId=XNYESFGDZKXX-14495200542&amp;token=ODEzODQ1ZjM5YQ","http://120.92.71.219:7080/cx_sage/public/student_show_info.shtml?userId=XNYESFGDZKXX-14495200542&amp;token=ODEzODQ1ZjM5YQ")</f>
        <v>http://120.92.71.219:7080/cx_sage/public/student_show_info.shtml?userId=XNYESFGDZKXX-14495200542&amp;token=ODEzODQ1ZjM5YQ</v>
      </c>
      <c r="H66" s="7" t="s">
        <v>169</v>
      </c>
      <c r="I66" s="9" t="s">
        <v>59</v>
      </c>
    </row>
    <row r="67" s="1" customFormat="1" ht="25.5" spans="1:9">
      <c r="A67" s="7" t="s">
        <v>10</v>
      </c>
      <c r="B67" s="7" t="s">
        <v>11</v>
      </c>
      <c r="C67" s="7" t="s">
        <v>259</v>
      </c>
      <c r="D67" s="7" t="s">
        <v>260</v>
      </c>
      <c r="E67" s="7" t="s">
        <v>14</v>
      </c>
      <c r="F67" s="7" t="s">
        <v>261</v>
      </c>
      <c r="G67" s="8" t="str">
        <f>HYPERLINK("http://120.92.71.219:7080/cx_sage/public/student_show_info.shtml?userId=XNYESFGDZKXX-14495200546&amp;token=YmU3MzM5OWNkYw","http://120.92.71.219:7080/cx_sage/public/student_show_info.shtml?userId=XNYESFGDZKXX-14495200546&amp;token=YmU3MzM5OWNkYw")</f>
        <v>http://120.92.71.219:7080/cx_sage/public/student_show_info.shtml?userId=XNYESFGDZKXX-14495200546&amp;token=YmU3MzM5OWNkYw</v>
      </c>
      <c r="H67" s="7" t="s">
        <v>192</v>
      </c>
      <c r="I67" s="9" t="s">
        <v>41</v>
      </c>
    </row>
    <row r="68" s="1" customFormat="1" ht="25.5" spans="1:9">
      <c r="A68" s="7" t="s">
        <v>10</v>
      </c>
      <c r="B68" s="7" t="s">
        <v>11</v>
      </c>
      <c r="C68" s="7" t="s">
        <v>262</v>
      </c>
      <c r="D68" s="7" t="s">
        <v>263</v>
      </c>
      <c r="E68" s="7" t="s">
        <v>14</v>
      </c>
      <c r="F68" s="7" t="s">
        <v>264</v>
      </c>
      <c r="G68" s="8" t="str">
        <f>HYPERLINK("http://120.92.71.219:7080/cx_sage/public/student_show_info.shtml?userId=XNYESFGDZKXX-14495200547&amp;token=YzNiMDk2NThmNQ","http://120.92.71.219:7080/cx_sage/public/student_show_info.shtml?userId=XNYESFGDZKXX-14495200547&amp;token=YzNiMDk2NThmNQ")</f>
        <v>http://120.92.71.219:7080/cx_sage/public/student_show_info.shtml?userId=XNYESFGDZKXX-14495200547&amp;token=YzNiMDk2NThmNQ</v>
      </c>
      <c r="H68" s="7" t="s">
        <v>35</v>
      </c>
      <c r="I68" s="9" t="s">
        <v>129</v>
      </c>
    </row>
    <row r="69" s="1" customFormat="1" ht="25.5" spans="1:9">
      <c r="A69" s="7" t="s">
        <v>10</v>
      </c>
      <c r="B69" s="7" t="s">
        <v>11</v>
      </c>
      <c r="C69" s="7" t="s">
        <v>265</v>
      </c>
      <c r="D69" s="7" t="s">
        <v>266</v>
      </c>
      <c r="E69" s="7" t="s">
        <v>14</v>
      </c>
      <c r="F69" s="7" t="s">
        <v>267</v>
      </c>
      <c r="G69" s="8" t="str">
        <f>HYPERLINK("http://120.92.71.219:7080/cx_sage/public/student_show_info.shtml?userId=XNYESFGDZKXX-14495200548&amp;token=M2I0NTZiNjZhOA","http://120.92.71.219:7080/cx_sage/public/student_show_info.shtml?userId=XNYESFGDZKXX-14495200548&amp;token=M2I0NTZiNjZhOA")</f>
        <v>http://120.92.71.219:7080/cx_sage/public/student_show_info.shtml?userId=XNYESFGDZKXX-14495200548&amp;token=M2I0NTZiNjZhOA</v>
      </c>
      <c r="H69" s="7" t="s">
        <v>146</v>
      </c>
      <c r="I69" s="9" t="s">
        <v>17</v>
      </c>
    </row>
    <row r="70" s="1" customFormat="1" ht="25.5" spans="1:9">
      <c r="A70" s="7" t="s">
        <v>10</v>
      </c>
      <c r="B70" s="7" t="s">
        <v>11</v>
      </c>
      <c r="C70" s="7" t="s">
        <v>268</v>
      </c>
      <c r="D70" s="7" t="s">
        <v>269</v>
      </c>
      <c r="E70" s="7" t="s">
        <v>14</v>
      </c>
      <c r="F70" s="7" t="s">
        <v>270</v>
      </c>
      <c r="G70" s="8" t="str">
        <f>HYPERLINK("http://120.92.71.219:7080/cx_sage/public/student_show_info.shtml?userId=XNYESFGDZKXX-14495200549&amp;token=YjY0ZDMyMTFlNw","http://120.92.71.219:7080/cx_sage/public/student_show_info.shtml?userId=XNYESFGDZKXX-14495200549&amp;token=YjY0ZDMyMTFlNw")</f>
        <v>http://120.92.71.219:7080/cx_sage/public/student_show_info.shtml?userId=XNYESFGDZKXX-14495200549&amp;token=YjY0ZDMyMTFlNw</v>
      </c>
      <c r="H70" s="7" t="s">
        <v>58</v>
      </c>
      <c r="I70" s="9" t="s">
        <v>124</v>
      </c>
    </row>
    <row r="71" s="1" customFormat="1" ht="25.5" spans="1:9">
      <c r="A71" s="7" t="s">
        <v>10</v>
      </c>
      <c r="B71" s="7" t="s">
        <v>11</v>
      </c>
      <c r="C71" s="7" t="s">
        <v>271</v>
      </c>
      <c r="D71" s="7" t="s">
        <v>272</v>
      </c>
      <c r="E71" s="7" t="s">
        <v>14</v>
      </c>
      <c r="F71" s="7" t="s">
        <v>273</v>
      </c>
      <c r="G71" s="8" t="str">
        <f>HYPERLINK("http://120.92.71.219:7080/cx_sage/public/student_show_info.shtml?userId=XNYESFGDZKXX-14495200550&amp;token=OGI5ODM2YjQ3OA","http://120.92.71.219:7080/cx_sage/public/student_show_info.shtml?userId=XNYESFGDZKXX-14495200550&amp;token=OGI5ODM2YjQ3OA")</f>
        <v>http://120.92.71.219:7080/cx_sage/public/student_show_info.shtml?userId=XNYESFGDZKXX-14495200550&amp;token=OGI5ODM2YjQ3OA</v>
      </c>
      <c r="H71" s="7" t="s">
        <v>30</v>
      </c>
      <c r="I71" s="9" t="s">
        <v>17</v>
      </c>
    </row>
    <row r="72" s="1" customFormat="1" ht="25.5" spans="1:9">
      <c r="A72" s="7" t="s">
        <v>10</v>
      </c>
      <c r="B72" s="7" t="s">
        <v>11</v>
      </c>
      <c r="C72" s="7" t="s">
        <v>274</v>
      </c>
      <c r="D72" s="7" t="s">
        <v>275</v>
      </c>
      <c r="E72" s="7" t="s">
        <v>14</v>
      </c>
      <c r="F72" s="7" t="s">
        <v>276</v>
      </c>
      <c r="G72" s="8" t="str">
        <f>HYPERLINK("http://120.92.71.219:7080/cx_sage/public/student_show_info.shtml?userId=XNYESFGDZKXX-14495200551&amp;token=YzkwYmE0YjUzMg","http://120.92.71.219:7080/cx_sage/public/student_show_info.shtml?userId=XNYESFGDZKXX-14495200551&amp;token=YzkwYmE0YjUzMg")</f>
        <v>http://120.92.71.219:7080/cx_sage/public/student_show_info.shtml?userId=XNYESFGDZKXX-14495200551&amp;token=YzkwYmE0YjUzMg</v>
      </c>
      <c r="H72" s="7" t="s">
        <v>123</v>
      </c>
      <c r="I72" s="9" t="s">
        <v>26</v>
      </c>
    </row>
    <row r="73" s="1" customFormat="1" ht="25.5" spans="1:9">
      <c r="A73" s="7" t="s">
        <v>10</v>
      </c>
      <c r="B73" s="7" t="s">
        <v>11</v>
      </c>
      <c r="C73" s="7" t="s">
        <v>277</v>
      </c>
      <c r="D73" s="7" t="s">
        <v>278</v>
      </c>
      <c r="E73" s="7" t="s">
        <v>14</v>
      </c>
      <c r="F73" s="7" t="s">
        <v>279</v>
      </c>
      <c r="G73" s="8" t="str">
        <f>HYPERLINK("http://120.92.71.219:7080/cx_sage/public/student_show_info.shtml?userId=XNYESFGDZKXX-14495200552&amp;token=ZjU4NDAwMGRiYw","http://120.92.71.219:7080/cx_sage/public/student_show_info.shtml?userId=XNYESFGDZKXX-14495200552&amp;token=ZjU4NDAwMGRiYw")</f>
        <v>http://120.92.71.219:7080/cx_sage/public/student_show_info.shtml?userId=XNYESFGDZKXX-14495200552&amp;token=ZjU4NDAwMGRiYw</v>
      </c>
      <c r="H73" s="7" t="s">
        <v>157</v>
      </c>
      <c r="I73" s="9" t="s">
        <v>81</v>
      </c>
    </row>
    <row r="74" s="1" customFormat="1" ht="25.5" spans="1:9">
      <c r="A74" s="7" t="s">
        <v>10</v>
      </c>
      <c r="B74" s="7" t="s">
        <v>11</v>
      </c>
      <c r="C74" s="7" t="s">
        <v>280</v>
      </c>
      <c r="D74" s="7" t="s">
        <v>281</v>
      </c>
      <c r="E74" s="7" t="s">
        <v>14</v>
      </c>
      <c r="F74" s="7" t="s">
        <v>282</v>
      </c>
      <c r="G74" s="8" t="str">
        <f>HYPERLINK("http://120.92.71.219:7080/cx_sage/public/student_show_info.shtml?userId=XNYESFGDZKXX-14495200554&amp;token=ZWJmOGZhNWU4ZA","http://120.92.71.219:7080/cx_sage/public/student_show_info.shtml?userId=XNYESFGDZKXX-14495200554&amp;token=ZWJmOGZhNWU4ZA")</f>
        <v>http://120.92.71.219:7080/cx_sage/public/student_show_info.shtml?userId=XNYESFGDZKXX-14495200554&amp;token=ZWJmOGZhNWU4ZA</v>
      </c>
      <c r="H74" s="7" t="s">
        <v>118</v>
      </c>
      <c r="I74" s="9" t="s">
        <v>31</v>
      </c>
    </row>
    <row r="75" s="1" customFormat="1" ht="25.5" spans="1:9">
      <c r="A75" s="7" t="s">
        <v>10</v>
      </c>
      <c r="B75" s="7" t="s">
        <v>11</v>
      </c>
      <c r="C75" s="7" t="s">
        <v>283</v>
      </c>
      <c r="D75" s="7" t="s">
        <v>284</v>
      </c>
      <c r="E75" s="7" t="s">
        <v>14</v>
      </c>
      <c r="F75" s="7" t="s">
        <v>285</v>
      </c>
      <c r="G75" s="8" t="str">
        <f>HYPERLINK("http://120.92.71.219:7080/cx_sage/public/student_show_info.shtml?userId=XNYESFGDZKXX-14495200557&amp;token=ZmZkOTcyMDRlZA","http://120.92.71.219:7080/cx_sage/public/student_show_info.shtml?userId=XNYESFGDZKXX-14495200557&amp;token=ZmZkOTcyMDRlZA")</f>
        <v>http://120.92.71.219:7080/cx_sage/public/student_show_info.shtml?userId=XNYESFGDZKXX-14495200557&amp;token=ZmZkOTcyMDRlZA</v>
      </c>
      <c r="H75" s="7" t="s">
        <v>214</v>
      </c>
      <c r="I75" s="9" t="s">
        <v>64</v>
      </c>
    </row>
    <row r="76" s="1" customFormat="1" ht="25.5" spans="1:9">
      <c r="A76" s="7" t="s">
        <v>10</v>
      </c>
      <c r="B76" s="7" t="s">
        <v>11</v>
      </c>
      <c r="C76" s="7" t="s">
        <v>286</v>
      </c>
      <c r="D76" s="7" t="s">
        <v>287</v>
      </c>
      <c r="E76" s="7" t="s">
        <v>14</v>
      </c>
      <c r="F76" s="7" t="s">
        <v>288</v>
      </c>
      <c r="G76" s="8" t="str">
        <f>HYPERLINK("http://120.92.71.219:7080/cx_sage/public/student_show_info.shtml?userId=XNYESFGDZKXX-14495200558&amp;token=YThmOGQxZTc5Yw","http://120.92.71.219:7080/cx_sage/public/student_show_info.shtml?userId=XNYESFGDZKXX-14495200558&amp;token=YThmOGQxZTc5Yw")</f>
        <v>http://120.92.71.219:7080/cx_sage/public/student_show_info.shtml?userId=XNYESFGDZKXX-14495200558&amp;token=YThmOGQxZTc5Yw</v>
      </c>
      <c r="H76" s="7" t="s">
        <v>35</v>
      </c>
      <c r="I76" s="9" t="s">
        <v>81</v>
      </c>
    </row>
    <row r="77" s="1" customFormat="1" ht="25.5" spans="1:9">
      <c r="A77" s="7" t="s">
        <v>10</v>
      </c>
      <c r="B77" s="7" t="s">
        <v>11</v>
      </c>
      <c r="C77" s="7" t="s">
        <v>289</v>
      </c>
      <c r="D77" s="7" t="s">
        <v>290</v>
      </c>
      <c r="E77" s="7" t="s">
        <v>14</v>
      </c>
      <c r="F77" s="7" t="s">
        <v>291</v>
      </c>
      <c r="G77" s="8" t="str">
        <f>HYPERLINK("http://120.92.71.219:7080/cx_sage/public/student_show_info.shtml?userId=XNYESFGDZKXX-14495200559&amp;token=YWI1MTI0YmIxNQ","http://120.92.71.219:7080/cx_sage/public/student_show_info.shtml?userId=XNYESFGDZKXX-14495200559&amp;token=YWI1MTI0YmIxNQ")</f>
        <v>http://120.92.71.219:7080/cx_sage/public/student_show_info.shtml?userId=XNYESFGDZKXX-14495200559&amp;token=YWI1MTI0YmIxNQ</v>
      </c>
      <c r="H77" s="7" t="s">
        <v>35</v>
      </c>
      <c r="I77" s="9" t="s">
        <v>41</v>
      </c>
    </row>
    <row r="78" s="1" customFormat="1" ht="25.5" spans="1:9">
      <c r="A78" s="7" t="s">
        <v>10</v>
      </c>
      <c r="B78" s="7" t="s">
        <v>11</v>
      </c>
      <c r="C78" s="7" t="s">
        <v>292</v>
      </c>
      <c r="D78" s="7" t="s">
        <v>293</v>
      </c>
      <c r="E78" s="7" t="s">
        <v>14</v>
      </c>
      <c r="F78" s="7" t="s">
        <v>294</v>
      </c>
      <c r="G78" s="8" t="str">
        <f>HYPERLINK("http://120.92.71.219:7080/cx_sage/public/student_show_info.shtml?userId=XNYESFGDZKXX-14495200560&amp;token=MzY4OWU4NDEzOA","http://120.92.71.219:7080/cx_sage/public/student_show_info.shtml?userId=XNYESFGDZKXX-14495200560&amp;token=MzY4OWU4NDEzOA")</f>
        <v>http://120.92.71.219:7080/cx_sage/public/student_show_info.shtml?userId=XNYESFGDZKXX-14495200560&amp;token=MzY4OWU4NDEzOA</v>
      </c>
      <c r="H78" s="7" t="s">
        <v>157</v>
      </c>
      <c r="I78" s="9" t="s">
        <v>73</v>
      </c>
    </row>
    <row r="79" s="1" customFormat="1" ht="25.5" spans="1:9">
      <c r="A79" s="7" t="s">
        <v>10</v>
      </c>
      <c r="B79" s="7" t="s">
        <v>11</v>
      </c>
      <c r="C79" s="7" t="s">
        <v>295</v>
      </c>
      <c r="D79" s="7" t="s">
        <v>296</v>
      </c>
      <c r="E79" s="7" t="s">
        <v>14</v>
      </c>
      <c r="F79" s="7" t="s">
        <v>297</v>
      </c>
      <c r="G79" s="8" t="str">
        <f>HYPERLINK("http://120.92.71.219:7080/cx_sage/public/student_show_info.shtml?userId=XNYESFGDZKXX-14495200561&amp;token=MmU0NDAzNTAzMA","http://120.92.71.219:7080/cx_sage/public/student_show_info.shtml?userId=XNYESFGDZKXX-14495200561&amp;token=MmU0NDAzNTAzMA")</f>
        <v>http://120.92.71.219:7080/cx_sage/public/student_show_info.shtml?userId=XNYESFGDZKXX-14495200561&amp;token=MmU0NDAzNTAzMA</v>
      </c>
      <c r="H79" s="7" t="s">
        <v>169</v>
      </c>
      <c r="I79" s="9" t="s">
        <v>17</v>
      </c>
    </row>
    <row r="80" s="1" customFormat="1" ht="25.5" spans="1:9">
      <c r="A80" s="7" t="s">
        <v>10</v>
      </c>
      <c r="B80" s="7" t="s">
        <v>11</v>
      </c>
      <c r="C80" s="7" t="s">
        <v>298</v>
      </c>
      <c r="D80" s="7" t="s">
        <v>299</v>
      </c>
      <c r="E80" s="7" t="s">
        <v>14</v>
      </c>
      <c r="F80" s="7" t="s">
        <v>300</v>
      </c>
      <c r="G80" s="8" t="str">
        <f>HYPERLINK("http://120.92.71.219:7080/cx_sage/public/student_show_info.shtml?userId=XNYESFGDZKXX-14495200568&amp;token=YzY1NzA3YTUzMg","http://120.92.71.219:7080/cx_sage/public/student_show_info.shtml?userId=XNYESFGDZKXX-14495200568&amp;token=YzY1NzA3YTUzMg")</f>
        <v>http://120.92.71.219:7080/cx_sage/public/student_show_info.shtml?userId=XNYESFGDZKXX-14495200568&amp;token=YzY1NzA3YTUzMg</v>
      </c>
      <c r="H80" s="7" t="s">
        <v>192</v>
      </c>
      <c r="I80" s="9" t="s">
        <v>41</v>
      </c>
    </row>
    <row r="81" s="1" customFormat="1" ht="25.5" spans="1:9">
      <c r="A81" s="7" t="s">
        <v>10</v>
      </c>
      <c r="B81" s="7" t="s">
        <v>11</v>
      </c>
      <c r="C81" s="7" t="s">
        <v>301</v>
      </c>
      <c r="D81" s="7" t="s">
        <v>302</v>
      </c>
      <c r="E81" s="7" t="s">
        <v>14</v>
      </c>
      <c r="F81" s="7" t="s">
        <v>303</v>
      </c>
      <c r="G81" s="8" t="str">
        <f>HYPERLINK("http://120.92.71.219:7080/cx_sage/public/student_show_info.shtml?userId=XNYESFGDZKXX-14495200571&amp;token=YjU5NjUwNGZhMQ","http://120.92.71.219:7080/cx_sage/public/student_show_info.shtml?userId=XNYESFGDZKXX-14495200571&amp;token=YjU5NjUwNGZhMQ")</f>
        <v>http://120.92.71.219:7080/cx_sage/public/student_show_info.shtml?userId=XNYESFGDZKXX-14495200571&amp;token=YjU5NjUwNGZhMQ</v>
      </c>
      <c r="H81" s="7" t="s">
        <v>96</v>
      </c>
      <c r="I81" s="9" t="s">
        <v>54</v>
      </c>
    </row>
    <row r="82" s="1" customFormat="1" ht="25.5" spans="1:9">
      <c r="A82" s="7" t="s">
        <v>10</v>
      </c>
      <c r="B82" s="7" t="s">
        <v>11</v>
      </c>
      <c r="C82" s="7" t="s">
        <v>304</v>
      </c>
      <c r="D82" s="7" t="s">
        <v>305</v>
      </c>
      <c r="E82" s="7" t="s">
        <v>14</v>
      </c>
      <c r="F82" s="7" t="s">
        <v>306</v>
      </c>
      <c r="G82" s="8" t="str">
        <f>HYPERLINK("http://120.92.71.219:7080/cx_sage/public/student_show_info.shtml?userId=XNYESFGDZKXX-14495200579&amp;token=NmJhOWMzY2I5Ng","http://120.92.71.219:7080/cx_sage/public/student_show_info.shtml?userId=XNYESFGDZKXX-14495200579&amp;token=NmJhOWMzY2I5Ng")</f>
        <v>http://120.92.71.219:7080/cx_sage/public/student_show_info.shtml?userId=XNYESFGDZKXX-14495200579&amp;token=NmJhOWMzY2I5Ng</v>
      </c>
      <c r="H82" s="7" t="s">
        <v>72</v>
      </c>
      <c r="I82" s="9" t="s">
        <v>73</v>
      </c>
    </row>
    <row r="83" s="1" customFormat="1" ht="25.5" spans="1:9">
      <c r="A83" s="7" t="s">
        <v>10</v>
      </c>
      <c r="B83" s="7" t="s">
        <v>11</v>
      </c>
      <c r="C83" s="7" t="s">
        <v>307</v>
      </c>
      <c r="D83" s="7" t="s">
        <v>308</v>
      </c>
      <c r="E83" s="7" t="s">
        <v>14</v>
      </c>
      <c r="F83" s="7" t="s">
        <v>309</v>
      </c>
      <c r="G83" s="8" t="str">
        <f>HYPERLINK("http://120.92.71.219:7080/cx_sage/public/student_show_info.shtml?userId=XNYESFGDZKXX-14495200580&amp;token=NzBiMDQ3NDU5ZQ","http://120.92.71.219:7080/cx_sage/public/student_show_info.shtml?userId=XNYESFGDZKXX-14495200580&amp;token=NzBiMDQ3NDU5ZQ")</f>
        <v>http://120.92.71.219:7080/cx_sage/public/student_show_info.shtml?userId=XNYESFGDZKXX-14495200580&amp;token=NzBiMDQ3NDU5ZQ</v>
      </c>
      <c r="H83" s="7" t="s">
        <v>146</v>
      </c>
      <c r="I83" s="9" t="s">
        <v>119</v>
      </c>
    </row>
    <row r="84" s="1" customFormat="1" ht="25.5" spans="1:9">
      <c r="A84" s="7" t="s">
        <v>10</v>
      </c>
      <c r="B84" s="7" t="s">
        <v>11</v>
      </c>
      <c r="C84" s="7" t="s">
        <v>310</v>
      </c>
      <c r="D84" s="7" t="s">
        <v>311</v>
      </c>
      <c r="E84" s="7" t="s">
        <v>14</v>
      </c>
      <c r="F84" s="7" t="s">
        <v>312</v>
      </c>
      <c r="G84" s="8" t="str">
        <f>HYPERLINK("http://120.92.71.219:7080/cx_sage/public/student_show_info.shtml?userId=XNYESFGDZKXX-14495200583&amp;token=N2E0NjVkYWM2MQ","http://120.92.71.219:7080/cx_sage/public/student_show_info.shtml?userId=XNYESFGDZKXX-14495200583&amp;token=N2E0NjVkYWM2MQ")</f>
        <v>http://120.92.71.219:7080/cx_sage/public/student_show_info.shtml?userId=XNYESFGDZKXX-14495200583&amp;token=N2E0NjVkYWM2MQ</v>
      </c>
      <c r="H84" s="7" t="s">
        <v>49</v>
      </c>
      <c r="I84" s="9" t="s">
        <v>41</v>
      </c>
    </row>
    <row r="85" s="1" customFormat="1" ht="25.5" spans="1:9">
      <c r="A85" s="7" t="s">
        <v>10</v>
      </c>
      <c r="B85" s="7" t="s">
        <v>11</v>
      </c>
      <c r="C85" s="7" t="s">
        <v>313</v>
      </c>
      <c r="D85" s="7" t="s">
        <v>314</v>
      </c>
      <c r="E85" s="7" t="s">
        <v>14</v>
      </c>
      <c r="F85" s="7" t="s">
        <v>315</v>
      </c>
      <c r="G85" s="8" t="str">
        <f>HYPERLINK("http://120.92.71.219:7080/cx_sage/public/student_show_info.shtml?userId=XNYESFGDZKXX-14495200586&amp;token=MmIwYTQ0MTQ4Zg","http://120.92.71.219:7080/cx_sage/public/student_show_info.shtml?userId=XNYESFGDZKXX-14495200586&amp;token=MmIwYTQ0MTQ4Zg")</f>
        <v>http://120.92.71.219:7080/cx_sage/public/student_show_info.shtml?userId=XNYESFGDZKXX-14495200586&amp;token=MmIwYTQ0MTQ4Zg</v>
      </c>
      <c r="H85" s="7" t="s">
        <v>35</v>
      </c>
      <c r="I85" s="9" t="s">
        <v>316</v>
      </c>
    </row>
    <row r="86" s="1" customFormat="1" ht="25.5" spans="1:9">
      <c r="A86" s="7" t="s">
        <v>10</v>
      </c>
      <c r="B86" s="7" t="s">
        <v>11</v>
      </c>
      <c r="C86" s="7" t="s">
        <v>317</v>
      </c>
      <c r="D86" s="7" t="s">
        <v>318</v>
      </c>
      <c r="E86" s="7" t="s">
        <v>14</v>
      </c>
      <c r="F86" s="7" t="s">
        <v>319</v>
      </c>
      <c r="G86" s="8" t="str">
        <f>HYPERLINK("http://120.92.71.219:7080/cx_sage/public/student_show_info.shtml?userId=XNYESFGDZKXX-14495200589&amp;token=OTBkMDcxYThiMA","http://120.92.71.219:7080/cx_sage/public/student_show_info.shtml?userId=XNYESFGDZKXX-14495200589&amp;token=OTBkMDcxYThiMA")</f>
        <v>http://120.92.71.219:7080/cx_sage/public/student_show_info.shtml?userId=XNYESFGDZKXX-14495200589&amp;token=OTBkMDcxYThiMA</v>
      </c>
      <c r="H86" s="7" t="s">
        <v>192</v>
      </c>
      <c r="I86" s="9" t="s">
        <v>41</v>
      </c>
    </row>
    <row r="87" s="1" customFormat="1" ht="25.5" spans="1:9">
      <c r="A87" s="7" t="s">
        <v>10</v>
      </c>
      <c r="B87" s="7" t="s">
        <v>11</v>
      </c>
      <c r="C87" s="7" t="s">
        <v>320</v>
      </c>
      <c r="D87" s="7" t="s">
        <v>321</v>
      </c>
      <c r="E87" s="7" t="s">
        <v>14</v>
      </c>
      <c r="F87" s="7" t="s">
        <v>322</v>
      </c>
      <c r="G87" s="8" t="str">
        <f>HYPERLINK("http://120.92.71.219:7080/cx_sage/public/student_show_info.shtml?userId=XNYESFGDZKXX-14495200590&amp;token=YzEyYTAzMmM4ZQ","http://120.92.71.219:7080/cx_sage/public/student_show_info.shtml?userId=XNYESFGDZKXX-14495200590&amp;token=YzEyYTAzMmM4ZQ")</f>
        <v>http://120.92.71.219:7080/cx_sage/public/student_show_info.shtml?userId=XNYESFGDZKXX-14495200590&amp;token=YzEyYTAzMmM4ZQ</v>
      </c>
      <c r="H87" s="7" t="s">
        <v>96</v>
      </c>
      <c r="I87" s="9" t="s">
        <v>17</v>
      </c>
    </row>
    <row r="88" s="1" customFormat="1" ht="25.5" spans="1:9">
      <c r="A88" s="7" t="s">
        <v>10</v>
      </c>
      <c r="B88" s="7" t="s">
        <v>11</v>
      </c>
      <c r="C88" s="7" t="s">
        <v>323</v>
      </c>
      <c r="D88" s="7" t="s">
        <v>324</v>
      </c>
      <c r="E88" s="7" t="s">
        <v>14</v>
      </c>
      <c r="F88" s="7" t="s">
        <v>325</v>
      </c>
      <c r="G88" s="8" t="str">
        <f>HYPERLINK("http://120.92.71.219:7080/cx_sage/public/student_show_info.shtml?userId=XNYESFGDZKXX-14495200591&amp;token=MDQ4MThlYzRiZQ","http://120.92.71.219:7080/cx_sage/public/student_show_info.shtml?userId=XNYESFGDZKXX-14495200591&amp;token=MDQ4MThlYzRiZQ")</f>
        <v>http://120.92.71.219:7080/cx_sage/public/student_show_info.shtml?userId=XNYESFGDZKXX-14495200591&amp;token=MDQ4MThlYzRiZQ</v>
      </c>
      <c r="H88" s="7" t="s">
        <v>165</v>
      </c>
      <c r="I88" s="9" t="s">
        <v>77</v>
      </c>
    </row>
    <row r="89" s="1" customFormat="1" ht="25.5" spans="1:9">
      <c r="A89" s="7" t="s">
        <v>10</v>
      </c>
      <c r="B89" s="7" t="s">
        <v>11</v>
      </c>
      <c r="C89" s="7" t="s">
        <v>326</v>
      </c>
      <c r="D89" s="7" t="s">
        <v>327</v>
      </c>
      <c r="E89" s="7" t="s">
        <v>14</v>
      </c>
      <c r="F89" s="7" t="s">
        <v>328</v>
      </c>
      <c r="G89" s="8" t="str">
        <f>HYPERLINK("http://120.92.71.219:7080/cx_sage/public/student_show_info.shtml?userId=XNYESFGDZKXX-14495200592&amp;token=NmRiYzU2NWIzOQ","http://120.92.71.219:7080/cx_sage/public/student_show_info.shtml?userId=XNYESFGDZKXX-14495200592&amp;token=NmRiYzU2NWIzOQ")</f>
        <v>http://120.92.71.219:7080/cx_sage/public/student_show_info.shtml?userId=XNYESFGDZKXX-14495200592&amp;token=NmRiYzU2NWIzOQ</v>
      </c>
      <c r="H89" s="7" t="s">
        <v>169</v>
      </c>
      <c r="I89" s="9" t="s">
        <v>17</v>
      </c>
    </row>
    <row r="90" s="1" customFormat="1" ht="25.5" spans="1:9">
      <c r="A90" s="7" t="s">
        <v>10</v>
      </c>
      <c r="B90" s="7" t="s">
        <v>11</v>
      </c>
      <c r="C90" s="7" t="s">
        <v>329</v>
      </c>
      <c r="D90" s="7" t="s">
        <v>330</v>
      </c>
      <c r="E90" s="7" t="s">
        <v>14</v>
      </c>
      <c r="F90" s="7" t="s">
        <v>331</v>
      </c>
      <c r="G90" s="8" t="str">
        <f>HYPERLINK("http://120.92.71.219:7080/cx_sage/public/student_show_info.shtml?userId=XNYESFGDZKXX-14495200593&amp;token=ZTI3YTVhODQ4OA","http://120.92.71.219:7080/cx_sage/public/student_show_info.shtml?userId=XNYESFGDZKXX-14495200593&amp;token=ZTI3YTVhODQ4OA")</f>
        <v>http://120.92.71.219:7080/cx_sage/public/student_show_info.shtml?userId=XNYESFGDZKXX-14495200593&amp;token=ZTI3YTVhODQ4OA</v>
      </c>
      <c r="H90" s="7" t="s">
        <v>58</v>
      </c>
      <c r="I90" s="9" t="s">
        <v>73</v>
      </c>
    </row>
    <row r="91" s="1" customFormat="1" ht="25.5" spans="1:9">
      <c r="A91" s="7" t="s">
        <v>10</v>
      </c>
      <c r="B91" s="7" t="s">
        <v>11</v>
      </c>
      <c r="C91" s="7" t="s">
        <v>332</v>
      </c>
      <c r="D91" s="7" t="s">
        <v>333</v>
      </c>
      <c r="E91" s="7" t="s">
        <v>14</v>
      </c>
      <c r="F91" s="7" t="s">
        <v>334</v>
      </c>
      <c r="G91" s="8" t="str">
        <f>HYPERLINK("http://120.92.71.219:7080/cx_sage/public/student_show_info.shtml?userId=XNYESFGDZKXX-14495200594&amp;token=YjQ0MTU5ZDg3NQ","http://120.92.71.219:7080/cx_sage/public/student_show_info.shtml?userId=XNYESFGDZKXX-14495200594&amp;token=YjQ0MTU5ZDg3NQ")</f>
        <v>http://120.92.71.219:7080/cx_sage/public/student_show_info.shtml?userId=XNYESFGDZKXX-14495200594&amp;token=YjQ0MTU5ZDg3NQ</v>
      </c>
      <c r="H91" s="7" t="s">
        <v>335</v>
      </c>
      <c r="I91" s="9" t="s">
        <v>81</v>
      </c>
    </row>
    <row r="92" s="1" customFormat="1" ht="25.5" spans="1:9">
      <c r="A92" s="7" t="s">
        <v>10</v>
      </c>
      <c r="B92" s="7" t="s">
        <v>11</v>
      </c>
      <c r="C92" s="7" t="s">
        <v>336</v>
      </c>
      <c r="D92" s="7" t="s">
        <v>337</v>
      </c>
      <c r="E92" s="7" t="s">
        <v>14</v>
      </c>
      <c r="F92" s="7" t="s">
        <v>338</v>
      </c>
      <c r="G92" s="8" t="str">
        <f>HYPERLINK("http://120.92.71.219:7080/cx_sage/public/student_show_info.shtml?userId=XNYESFGDZKXX-14495200598&amp;token=OGM1ODZmNTI1YQ","http://120.92.71.219:7080/cx_sage/public/student_show_info.shtml?userId=XNYESFGDZKXX-14495200598&amp;token=OGM1ODZmNTI1YQ")</f>
        <v>http://120.92.71.219:7080/cx_sage/public/student_show_info.shtml?userId=XNYESFGDZKXX-14495200598&amp;token=OGM1ODZmNTI1YQ</v>
      </c>
      <c r="H92" s="7" t="s">
        <v>128</v>
      </c>
      <c r="I92" s="9" t="s">
        <v>31</v>
      </c>
    </row>
    <row r="93" s="1" customFormat="1" ht="25.5" spans="1:9">
      <c r="A93" s="7" t="s">
        <v>10</v>
      </c>
      <c r="B93" s="7" t="s">
        <v>11</v>
      </c>
      <c r="C93" s="7" t="s">
        <v>339</v>
      </c>
      <c r="D93" s="7" t="s">
        <v>340</v>
      </c>
      <c r="E93" s="7" t="s">
        <v>14</v>
      </c>
      <c r="F93" s="7" t="s">
        <v>341</v>
      </c>
      <c r="G93" s="8" t="str">
        <f>HYPERLINK("http://120.92.71.219:7080/cx_sage/public/student_show_info.shtml?userId=XNYESFGDZKXX-14495200600&amp;token=NTYxODVlZmRhNQ","http://120.92.71.219:7080/cx_sage/public/student_show_info.shtml?userId=XNYESFGDZKXX-14495200600&amp;token=NTYxODVlZmRhNQ")</f>
        <v>http://120.92.71.219:7080/cx_sage/public/student_show_info.shtml?userId=XNYESFGDZKXX-14495200600&amp;token=NTYxODVlZmRhNQ</v>
      </c>
      <c r="H93" s="7" t="s">
        <v>49</v>
      </c>
      <c r="I93" s="9" t="s">
        <v>26</v>
      </c>
    </row>
    <row r="94" s="1" customFormat="1" ht="25.5" spans="1:9">
      <c r="A94" s="7" t="s">
        <v>10</v>
      </c>
      <c r="B94" s="7" t="s">
        <v>11</v>
      </c>
      <c r="C94" s="7" t="s">
        <v>342</v>
      </c>
      <c r="D94" s="7" t="s">
        <v>343</v>
      </c>
      <c r="E94" s="7" t="s">
        <v>14</v>
      </c>
      <c r="F94" s="7" t="s">
        <v>344</v>
      </c>
      <c r="G94" s="8" t="str">
        <f>HYPERLINK("http://120.92.71.219:7080/cx_sage/public/student_show_info.shtml?userId=XNYESFGDZKXX-14495200602&amp;token=MGEwZWYwNGVhOQ","http://120.92.71.219:7080/cx_sage/public/student_show_info.shtml?userId=XNYESFGDZKXX-14495200602&amp;token=MGEwZWYwNGVhOQ")</f>
        <v>http://120.92.71.219:7080/cx_sage/public/student_show_info.shtml?userId=XNYESFGDZKXX-14495200602&amp;token=MGEwZWYwNGVhOQ</v>
      </c>
      <c r="H94" s="7" t="s">
        <v>25</v>
      </c>
      <c r="I94" s="9" t="s">
        <v>129</v>
      </c>
    </row>
    <row r="95" s="1" customFormat="1" ht="25.5" spans="1:9">
      <c r="A95" s="7" t="s">
        <v>10</v>
      </c>
      <c r="B95" s="7" t="s">
        <v>11</v>
      </c>
      <c r="C95" s="7" t="s">
        <v>345</v>
      </c>
      <c r="D95" s="7" t="s">
        <v>346</v>
      </c>
      <c r="E95" s="7" t="s">
        <v>14</v>
      </c>
      <c r="F95" s="7" t="s">
        <v>347</v>
      </c>
      <c r="G95" s="8" t="str">
        <f>HYPERLINK("http://120.92.71.219:7080/cx_sage/public/student_show_info.shtml?userId=XNYESFGDZKXX-14495200604&amp;token=NWVmZjhlZDc0ZA","http://120.92.71.219:7080/cx_sage/public/student_show_info.shtml?userId=XNYESFGDZKXX-14495200604&amp;token=NWVmZjhlZDc0ZA")</f>
        <v>http://120.92.71.219:7080/cx_sage/public/student_show_info.shtml?userId=XNYESFGDZKXX-14495200604&amp;token=NWVmZjhlZDc0ZA</v>
      </c>
      <c r="H95" s="7" t="s">
        <v>123</v>
      </c>
      <c r="I95" s="9" t="s">
        <v>124</v>
      </c>
    </row>
    <row r="96" s="1" customFormat="1" ht="25.5" spans="1:9">
      <c r="A96" s="7" t="s">
        <v>10</v>
      </c>
      <c r="B96" s="7" t="s">
        <v>11</v>
      </c>
      <c r="C96" s="7" t="s">
        <v>348</v>
      </c>
      <c r="D96" s="7" t="s">
        <v>349</v>
      </c>
      <c r="E96" s="7" t="s">
        <v>14</v>
      </c>
      <c r="F96" s="7" t="s">
        <v>350</v>
      </c>
      <c r="G96" s="8" t="str">
        <f>HYPERLINK("http://120.92.71.219:7080/cx_sage/public/student_show_info.shtml?userId=XNYESFGDZKXX-14495200607&amp;token=ODdmNzU3Yzg5MQ","http://120.92.71.219:7080/cx_sage/public/student_show_info.shtml?userId=XNYESFGDZKXX-14495200607&amp;token=ODdmNzU3Yzg5MQ")</f>
        <v>http://120.92.71.219:7080/cx_sage/public/student_show_info.shtml?userId=XNYESFGDZKXX-14495200607&amp;token=ODdmNzU3Yzg5MQ</v>
      </c>
      <c r="H96" s="7" t="s">
        <v>110</v>
      </c>
      <c r="I96" s="9" t="s">
        <v>41</v>
      </c>
    </row>
    <row r="97" s="1" customFormat="1" ht="25.5" spans="1:9">
      <c r="A97" s="7" t="s">
        <v>10</v>
      </c>
      <c r="B97" s="7" t="s">
        <v>11</v>
      </c>
      <c r="C97" s="7" t="s">
        <v>351</v>
      </c>
      <c r="D97" s="7" t="s">
        <v>352</v>
      </c>
      <c r="E97" s="7" t="s">
        <v>14</v>
      </c>
      <c r="F97" s="7" t="s">
        <v>353</v>
      </c>
      <c r="G97" s="8" t="str">
        <f>HYPERLINK("http://120.92.71.219:7080/cx_sage/public/student_show_info.shtml?userId=XNYESFGDZKXX-14495200608&amp;token=OTBiYjA2NzA3Yw","http://120.92.71.219:7080/cx_sage/public/student_show_info.shtml?userId=XNYESFGDZKXX-14495200608&amp;token=OTBiYjA2NzA3Yw")</f>
        <v>http://120.92.71.219:7080/cx_sage/public/student_show_info.shtml?userId=XNYESFGDZKXX-14495200608&amp;token=OTBiYjA2NzA3Yw</v>
      </c>
      <c r="H97" s="7" t="s">
        <v>169</v>
      </c>
      <c r="I97" s="9" t="s">
        <v>124</v>
      </c>
    </row>
    <row r="98" s="1" customFormat="1" ht="25.5" spans="1:9">
      <c r="A98" s="7" t="s">
        <v>10</v>
      </c>
      <c r="B98" s="7" t="s">
        <v>11</v>
      </c>
      <c r="C98" s="7" t="s">
        <v>354</v>
      </c>
      <c r="D98" s="7" t="s">
        <v>355</v>
      </c>
      <c r="E98" s="7" t="s">
        <v>14</v>
      </c>
      <c r="F98" s="7" t="s">
        <v>356</v>
      </c>
      <c r="G98" s="8" t="str">
        <f>HYPERLINK("http://120.92.71.219:7080/cx_sage/public/student_show_info.shtml?userId=XNYESFGDZKXX-14495200610&amp;token=ZTM4ZmQ5NmU4NA","http://120.92.71.219:7080/cx_sage/public/student_show_info.shtml?userId=XNYESFGDZKXX-14495200610&amp;token=ZTM4ZmQ5NmU4NA")</f>
        <v>http://120.92.71.219:7080/cx_sage/public/student_show_info.shtml?userId=XNYESFGDZKXX-14495200610&amp;token=ZTM4ZmQ5NmU4NA</v>
      </c>
      <c r="H98" s="7" t="s">
        <v>357</v>
      </c>
      <c r="I98" s="9" t="s">
        <v>316</v>
      </c>
    </row>
    <row r="99" s="1" customFormat="1" ht="25.5" spans="1:9">
      <c r="A99" s="7" t="s">
        <v>10</v>
      </c>
      <c r="B99" s="7" t="s">
        <v>11</v>
      </c>
      <c r="C99" s="7" t="s">
        <v>358</v>
      </c>
      <c r="D99" s="7" t="s">
        <v>359</v>
      </c>
      <c r="E99" s="7" t="s">
        <v>14</v>
      </c>
      <c r="F99" s="7" t="s">
        <v>360</v>
      </c>
      <c r="G99" s="8" t="str">
        <f>HYPERLINK("http://120.92.71.219:7080/cx_sage/public/student_show_info.shtml?userId=XNYESFGDZKXX-14495200611&amp;token=N2E4Y2ZkZTcwZg","http://120.92.71.219:7080/cx_sage/public/student_show_info.shtml?userId=XNYESFGDZKXX-14495200611&amp;token=N2E4Y2ZkZTcwZg")</f>
        <v>http://120.92.71.219:7080/cx_sage/public/student_show_info.shtml?userId=XNYESFGDZKXX-14495200611&amp;token=N2E4Y2ZkZTcwZg</v>
      </c>
      <c r="H99" s="7" t="s">
        <v>16</v>
      </c>
      <c r="I99" s="9" t="s">
        <v>41</v>
      </c>
    </row>
    <row r="100" s="1" customFormat="1" ht="25.5" spans="1:9">
      <c r="A100" s="7" t="s">
        <v>10</v>
      </c>
      <c r="B100" s="7" t="s">
        <v>11</v>
      </c>
      <c r="C100" s="7" t="s">
        <v>361</v>
      </c>
      <c r="D100" s="7" t="s">
        <v>362</v>
      </c>
      <c r="E100" s="7" t="s">
        <v>14</v>
      </c>
      <c r="F100" s="7" t="s">
        <v>363</v>
      </c>
      <c r="G100" s="8" t="str">
        <f>HYPERLINK("http://120.92.71.219:7080/cx_sage/public/student_show_info.shtml?userId=XNYESFGDZKXX-14495200612&amp;token=MTMwMGZhMzBlMQ","http://120.92.71.219:7080/cx_sage/public/student_show_info.shtml?userId=XNYESFGDZKXX-14495200612&amp;token=MTMwMGZhMzBlMQ")</f>
        <v>http://120.92.71.219:7080/cx_sage/public/student_show_info.shtml?userId=XNYESFGDZKXX-14495200612&amp;token=MTMwMGZhMzBlMQ</v>
      </c>
      <c r="H100" s="7" t="s">
        <v>63</v>
      </c>
      <c r="I100" s="9" t="s">
        <v>17</v>
      </c>
    </row>
    <row r="101" s="1" customFormat="1" ht="25.5" spans="1:9">
      <c r="A101" s="7" t="s">
        <v>10</v>
      </c>
      <c r="B101" s="7" t="s">
        <v>11</v>
      </c>
      <c r="C101" s="7" t="s">
        <v>364</v>
      </c>
      <c r="D101" s="7" t="s">
        <v>365</v>
      </c>
      <c r="E101" s="7" t="s">
        <v>14</v>
      </c>
      <c r="F101" s="7" t="s">
        <v>366</v>
      </c>
      <c r="G101" s="8" t="str">
        <f>HYPERLINK("http://120.92.71.219:7080/cx_sage/public/student_show_info.shtml?userId=XNYESFGDZKXX-14495200616&amp;token=ZjZiNjA2MGQyMg","http://120.92.71.219:7080/cx_sage/public/student_show_info.shtml?userId=XNYESFGDZKXX-14495200616&amp;token=ZjZiNjA2MGQyMg")</f>
        <v>http://120.92.71.219:7080/cx_sage/public/student_show_info.shtml?userId=XNYESFGDZKXX-14495200616&amp;token=ZjZiNjA2MGQyMg</v>
      </c>
      <c r="H101" s="7" t="s">
        <v>72</v>
      </c>
      <c r="I101" s="9" t="s">
        <v>73</v>
      </c>
    </row>
    <row r="102" s="1" customFormat="1" ht="25.5" spans="1:9">
      <c r="A102" s="7" t="s">
        <v>10</v>
      </c>
      <c r="B102" s="7" t="s">
        <v>11</v>
      </c>
      <c r="C102" s="7" t="s">
        <v>367</v>
      </c>
      <c r="D102" s="7" t="s">
        <v>368</v>
      </c>
      <c r="E102" s="7" t="s">
        <v>14</v>
      </c>
      <c r="F102" s="7" t="s">
        <v>369</v>
      </c>
      <c r="G102" s="8" t="str">
        <f>HYPERLINK("http://120.92.71.219:7080/cx_sage/public/student_show_info.shtml?userId=XNYESFGDZKXX-14495200617&amp;token=NWQyM2IzOGI4Yg","http://120.92.71.219:7080/cx_sage/public/student_show_info.shtml?userId=XNYESFGDZKXX-14495200617&amp;token=NWQyM2IzOGI4Yg")</f>
        <v>http://120.92.71.219:7080/cx_sage/public/student_show_info.shtml?userId=XNYESFGDZKXX-14495200617&amp;token=NWQyM2IzOGI4Yg</v>
      </c>
      <c r="H102" s="7" t="s">
        <v>370</v>
      </c>
      <c r="I102" s="9" t="s">
        <v>73</v>
      </c>
    </row>
    <row r="103" s="1" customFormat="1" ht="25.5" spans="1:9">
      <c r="A103" s="7" t="s">
        <v>10</v>
      </c>
      <c r="B103" s="7" t="s">
        <v>11</v>
      </c>
      <c r="C103" s="7" t="s">
        <v>371</v>
      </c>
      <c r="D103" s="7" t="s">
        <v>372</v>
      </c>
      <c r="E103" s="7" t="s">
        <v>14</v>
      </c>
      <c r="F103" s="7" t="s">
        <v>373</v>
      </c>
      <c r="G103" s="8" t="str">
        <f>HYPERLINK("http://120.92.71.219:7080/cx_sage/public/student_show_info.shtml?userId=XNYESFGDZKXX-14495200618&amp;token=NjVhYzNhYTY5MA","http://120.92.71.219:7080/cx_sage/public/student_show_info.shtml?userId=XNYESFGDZKXX-14495200618&amp;token=NjVhYzNhYTY5MA")</f>
        <v>http://120.92.71.219:7080/cx_sage/public/student_show_info.shtml?userId=XNYESFGDZKXX-14495200618&amp;token=NjVhYzNhYTY5MA</v>
      </c>
      <c r="H103" s="7" t="s">
        <v>202</v>
      </c>
      <c r="I103" s="9" t="s">
        <v>129</v>
      </c>
    </row>
    <row r="104" s="1" customFormat="1" ht="25.5" spans="1:9">
      <c r="A104" s="7" t="s">
        <v>10</v>
      </c>
      <c r="B104" s="7" t="s">
        <v>11</v>
      </c>
      <c r="C104" s="7" t="s">
        <v>374</v>
      </c>
      <c r="D104" s="7" t="s">
        <v>375</v>
      </c>
      <c r="E104" s="7" t="s">
        <v>14</v>
      </c>
      <c r="F104" s="7" t="s">
        <v>376</v>
      </c>
      <c r="G104" s="8" t="str">
        <f>HYPERLINK("http://120.92.71.219:7080/cx_sage/public/student_show_info.shtml?userId=XNYESFGDZKXX-14495200619&amp;token=M2I4M2I5ZDVjMg","http://120.92.71.219:7080/cx_sage/public/student_show_info.shtml?userId=XNYESFGDZKXX-14495200619&amp;token=M2I4M2I5ZDVjMg")</f>
        <v>http://120.92.71.219:7080/cx_sage/public/student_show_info.shtml?userId=XNYESFGDZKXX-14495200619&amp;token=M2I4M2I5ZDVjMg</v>
      </c>
      <c r="H104" s="7" t="s">
        <v>49</v>
      </c>
      <c r="I104" s="9" t="s">
        <v>124</v>
      </c>
    </row>
    <row r="105" s="1" customFormat="1" ht="25.5" spans="1:9">
      <c r="A105" s="7" t="s">
        <v>10</v>
      </c>
      <c r="B105" s="7" t="s">
        <v>11</v>
      </c>
      <c r="C105" s="7" t="s">
        <v>377</v>
      </c>
      <c r="D105" s="7" t="s">
        <v>378</v>
      </c>
      <c r="E105" s="7" t="s">
        <v>14</v>
      </c>
      <c r="F105" s="7" t="s">
        <v>379</v>
      </c>
      <c r="G105" s="8" t="str">
        <f>HYPERLINK("http://120.92.71.219:7080/cx_sage/public/student_show_info.shtml?userId=XNYESFGDZKXX-14495200620&amp;token=NjE0MzFkMDdlZg","http://120.92.71.219:7080/cx_sage/public/student_show_info.shtml?userId=XNYESFGDZKXX-14495200620&amp;token=NjE0MzFkMDdlZg")</f>
        <v>http://120.92.71.219:7080/cx_sage/public/student_show_info.shtml?userId=XNYESFGDZKXX-14495200620&amp;token=NjE0MzFkMDdlZg</v>
      </c>
      <c r="H105" s="7" t="s">
        <v>45</v>
      </c>
      <c r="I105" s="9" t="s">
        <v>203</v>
      </c>
    </row>
    <row r="106" s="1" customFormat="1" ht="25.5" spans="1:9">
      <c r="A106" s="7" t="s">
        <v>10</v>
      </c>
      <c r="B106" s="7" t="s">
        <v>11</v>
      </c>
      <c r="C106" s="7" t="s">
        <v>380</v>
      </c>
      <c r="D106" s="7" t="s">
        <v>381</v>
      </c>
      <c r="E106" s="7" t="s">
        <v>14</v>
      </c>
      <c r="F106" s="7" t="s">
        <v>382</v>
      </c>
      <c r="G106" s="8" t="str">
        <f>HYPERLINK("http://120.92.71.219:7080/cx_sage/public/student_show_info.shtml?userId=XNYESFGDZKXX-14495200621&amp;token=YmRlZjA0ODFiZg","http://120.92.71.219:7080/cx_sage/public/student_show_info.shtml?userId=XNYESFGDZKXX-14495200621&amp;token=YmRlZjA0ODFiZg")</f>
        <v>http://120.92.71.219:7080/cx_sage/public/student_show_info.shtml?userId=XNYESFGDZKXX-14495200621&amp;token=YmRlZjA0ODFiZg</v>
      </c>
      <c r="H106" s="7" t="s">
        <v>58</v>
      </c>
      <c r="I106" s="9" t="s">
        <v>41</v>
      </c>
    </row>
    <row r="107" s="1" customFormat="1" ht="25.5" spans="1:9">
      <c r="A107" s="7" t="s">
        <v>10</v>
      </c>
      <c r="B107" s="7" t="s">
        <v>11</v>
      </c>
      <c r="C107" s="7" t="s">
        <v>383</v>
      </c>
      <c r="D107" s="7" t="s">
        <v>384</v>
      </c>
      <c r="E107" s="7" t="s">
        <v>14</v>
      </c>
      <c r="F107" s="7" t="s">
        <v>385</v>
      </c>
      <c r="G107" s="8" t="str">
        <f>HYPERLINK("http://120.92.71.219:7080/cx_sage/public/student_show_info.shtml?userId=XNYESFGDZKXX-14495200623&amp;token=OGMxMzJkMTg0ZA","http://120.92.71.219:7080/cx_sage/public/student_show_info.shtml?userId=XNYESFGDZKXX-14495200623&amp;token=OGMxMzJkMTg0ZA")</f>
        <v>http://120.92.71.219:7080/cx_sage/public/student_show_info.shtml?userId=XNYESFGDZKXX-14495200623&amp;token=OGMxMzJkMTg0ZA</v>
      </c>
      <c r="H107" s="7" t="s">
        <v>58</v>
      </c>
      <c r="I107" s="9" t="s">
        <v>59</v>
      </c>
    </row>
    <row r="108" s="1" customFormat="1" ht="25.5" spans="1:9">
      <c r="A108" s="7" t="s">
        <v>10</v>
      </c>
      <c r="B108" s="7" t="s">
        <v>11</v>
      </c>
      <c r="C108" s="7" t="s">
        <v>386</v>
      </c>
      <c r="D108" s="7" t="s">
        <v>387</v>
      </c>
      <c r="E108" s="7" t="s">
        <v>14</v>
      </c>
      <c r="F108" s="7" t="s">
        <v>388</v>
      </c>
      <c r="G108" s="8" t="str">
        <f>HYPERLINK("http://120.92.71.219:7080/cx_sage/public/student_show_info.shtml?userId=XNYESFGDZKXX-14495200628&amp;token=NTY4OWQ2MThhOQ","http://120.92.71.219:7080/cx_sage/public/student_show_info.shtml?userId=XNYESFGDZKXX-14495200628&amp;token=NTY4OWQ2MThhOQ")</f>
        <v>http://120.92.71.219:7080/cx_sage/public/student_show_info.shtml?userId=XNYESFGDZKXX-14495200628&amp;token=NTY4OWQ2MThhOQ</v>
      </c>
      <c r="H108" s="7" t="s">
        <v>128</v>
      </c>
      <c r="I108" s="9" t="s">
        <v>54</v>
      </c>
    </row>
    <row r="109" s="1" customFormat="1" ht="25.5" spans="1:9">
      <c r="A109" s="7" t="s">
        <v>10</v>
      </c>
      <c r="B109" s="7" t="s">
        <v>11</v>
      </c>
      <c r="C109" s="7" t="s">
        <v>389</v>
      </c>
      <c r="D109" s="7" t="s">
        <v>390</v>
      </c>
      <c r="E109" s="7" t="s">
        <v>14</v>
      </c>
      <c r="F109" s="7" t="s">
        <v>391</v>
      </c>
      <c r="G109" s="8" t="str">
        <f>HYPERLINK("http://120.92.71.219:7080/cx_sage/public/student_show_info.shtml?userId=XNYESFGDZKXX-14495200635&amp;token=OTNkMjNkZmMzNQ","http://120.92.71.219:7080/cx_sage/public/student_show_info.shtml?userId=XNYESFGDZKXX-14495200635&amp;token=OTNkMjNkZmMzNQ")</f>
        <v>http://120.92.71.219:7080/cx_sage/public/student_show_info.shtml?userId=XNYESFGDZKXX-14495200635&amp;token=OTNkMjNkZmMzNQ</v>
      </c>
      <c r="H109" s="7" t="s">
        <v>63</v>
      </c>
      <c r="I109" s="9" t="s">
        <v>161</v>
      </c>
    </row>
    <row r="110" s="1" customFormat="1" ht="25.5" spans="1:9">
      <c r="A110" s="7" t="s">
        <v>10</v>
      </c>
      <c r="B110" s="7" t="s">
        <v>11</v>
      </c>
      <c r="C110" s="7" t="s">
        <v>392</v>
      </c>
      <c r="D110" s="7" t="s">
        <v>393</v>
      </c>
      <c r="E110" s="7" t="s">
        <v>14</v>
      </c>
      <c r="F110" s="7" t="s">
        <v>394</v>
      </c>
      <c r="G110" s="8" t="str">
        <f>HYPERLINK("http://120.92.71.219:7080/cx_sage/public/student_show_info.shtml?userId=XNYESFGDZKXX-14495200636&amp;token=ZDQ4MDJmNmFhYg","http://120.92.71.219:7080/cx_sage/public/student_show_info.shtml?userId=XNYESFGDZKXX-14495200636&amp;token=ZDQ4MDJmNmFhYg")</f>
        <v>http://120.92.71.219:7080/cx_sage/public/student_show_info.shtml?userId=XNYESFGDZKXX-14495200636&amp;token=ZDQ4MDJmNmFhYg</v>
      </c>
      <c r="H110" s="7" t="s">
        <v>110</v>
      </c>
      <c r="I110" s="9" t="s">
        <v>81</v>
      </c>
    </row>
    <row r="111" s="1" customFormat="1" ht="25.5" spans="1:9">
      <c r="A111" s="7" t="s">
        <v>10</v>
      </c>
      <c r="B111" s="7" t="s">
        <v>11</v>
      </c>
      <c r="C111" s="7" t="s">
        <v>395</v>
      </c>
      <c r="D111" s="7" t="s">
        <v>396</v>
      </c>
      <c r="E111" s="7" t="s">
        <v>14</v>
      </c>
      <c r="F111" s="7" t="s">
        <v>397</v>
      </c>
      <c r="G111" s="8" t="str">
        <f>HYPERLINK("http://120.92.71.219:7080/cx_sage/public/student_show_info.shtml?userId=XNYESFGDZKXX-14495200639&amp;token=YjVkNWQzYjI1Yg","http://120.92.71.219:7080/cx_sage/public/student_show_info.shtml?userId=XNYESFGDZKXX-14495200639&amp;token=YjVkNWQzYjI1Yg")</f>
        <v>http://120.92.71.219:7080/cx_sage/public/student_show_info.shtml?userId=XNYESFGDZKXX-14495200639&amp;token=YjVkNWQzYjI1Yg</v>
      </c>
      <c r="H111" s="7" t="s">
        <v>72</v>
      </c>
      <c r="I111" s="9" t="s">
        <v>64</v>
      </c>
    </row>
    <row r="112" s="1" customFormat="1" ht="25.5" spans="1:9">
      <c r="A112" s="7" t="s">
        <v>10</v>
      </c>
      <c r="B112" s="7" t="s">
        <v>11</v>
      </c>
      <c r="C112" s="7" t="s">
        <v>398</v>
      </c>
      <c r="D112" s="7" t="s">
        <v>399</v>
      </c>
      <c r="E112" s="7" t="s">
        <v>14</v>
      </c>
      <c r="F112" s="7" t="s">
        <v>400</v>
      </c>
      <c r="G112" s="8" t="str">
        <f>HYPERLINK("http://120.92.71.219:7080/cx_sage/public/student_show_info.shtml?userId=XNYESFGDZKXX-14495200643&amp;token=M2VmY2E4YTEyYQ","http://120.92.71.219:7080/cx_sage/public/student_show_info.shtml?userId=XNYESFGDZKXX-14495200643&amp;token=M2VmY2E4YTEyYQ")</f>
        <v>http://120.92.71.219:7080/cx_sage/public/student_show_info.shtml?userId=XNYESFGDZKXX-14495200643&amp;token=M2VmY2E4YTEyYQ</v>
      </c>
      <c r="H112" s="7" t="s">
        <v>58</v>
      </c>
      <c r="I112" s="9" t="s">
        <v>59</v>
      </c>
    </row>
    <row r="113" s="1" customFormat="1" ht="25.5" spans="1:9">
      <c r="A113" s="7" t="s">
        <v>10</v>
      </c>
      <c r="B113" s="7" t="s">
        <v>11</v>
      </c>
      <c r="C113" s="7" t="s">
        <v>401</v>
      </c>
      <c r="D113" s="7" t="s">
        <v>402</v>
      </c>
      <c r="E113" s="7" t="s">
        <v>14</v>
      </c>
      <c r="F113" s="7" t="s">
        <v>403</v>
      </c>
      <c r="G113" s="8" t="str">
        <f>HYPERLINK("http://120.92.71.219:7080/cx_sage/public/student_show_info.shtml?userId=XNYESFGDZKXX-14495200644&amp;token=ODJhOTI3YWVhNA","http://120.92.71.219:7080/cx_sage/public/student_show_info.shtml?userId=XNYESFGDZKXX-14495200644&amp;token=ODJhOTI3YWVhNA")</f>
        <v>http://120.92.71.219:7080/cx_sage/public/student_show_info.shtml?userId=XNYESFGDZKXX-14495200644&amp;token=ODJhOTI3YWVhNA</v>
      </c>
      <c r="H113" s="7" t="s">
        <v>58</v>
      </c>
      <c r="I113" s="9" t="s">
        <v>73</v>
      </c>
    </row>
    <row r="114" s="1" customFormat="1" ht="25.5" spans="1:9">
      <c r="A114" s="7" t="s">
        <v>10</v>
      </c>
      <c r="B114" s="7" t="s">
        <v>11</v>
      </c>
      <c r="C114" s="7" t="s">
        <v>404</v>
      </c>
      <c r="D114" s="7" t="s">
        <v>405</v>
      </c>
      <c r="E114" s="7" t="s">
        <v>14</v>
      </c>
      <c r="F114" s="7" t="s">
        <v>406</v>
      </c>
      <c r="G114" s="8" t="str">
        <f>HYPERLINK("http://120.92.71.219:7080/cx_sage/public/student_show_info.shtml?userId=XNYESFGDZKXX-14495200645&amp;token=NDhlYmIwNzkyMA","http://120.92.71.219:7080/cx_sage/public/student_show_info.shtml?userId=XNYESFGDZKXX-14495200645&amp;token=NDhlYmIwNzkyMA")</f>
        <v>http://120.92.71.219:7080/cx_sage/public/student_show_info.shtml?userId=XNYESFGDZKXX-14495200645&amp;token=NDhlYmIwNzkyMA</v>
      </c>
      <c r="H114" s="7" t="s">
        <v>192</v>
      </c>
      <c r="I114" s="9" t="s">
        <v>41</v>
      </c>
    </row>
    <row r="115" s="1" customFormat="1" ht="25.5" spans="1:9">
      <c r="A115" s="7" t="s">
        <v>10</v>
      </c>
      <c r="B115" s="7" t="s">
        <v>11</v>
      </c>
      <c r="C115" s="7" t="s">
        <v>407</v>
      </c>
      <c r="D115" s="7" t="s">
        <v>408</v>
      </c>
      <c r="E115" s="7" t="s">
        <v>14</v>
      </c>
      <c r="F115" s="7" t="s">
        <v>409</v>
      </c>
      <c r="G115" s="8" t="str">
        <f>HYPERLINK("http://120.92.71.219:7080/cx_sage/public/student_show_info.shtml?userId=XNYESFGDZKXX-14495200646&amp;token=M2FiOGU4MDI3OA","http://120.92.71.219:7080/cx_sage/public/student_show_info.shtml?userId=XNYESFGDZKXX-14495200646&amp;token=M2FiOGU4MDI3OA")</f>
        <v>http://120.92.71.219:7080/cx_sage/public/student_show_info.shtml?userId=XNYESFGDZKXX-14495200646&amp;token=M2FiOGU4MDI3OA</v>
      </c>
      <c r="H115" s="7" t="s">
        <v>128</v>
      </c>
      <c r="I115" s="9" t="s">
        <v>64</v>
      </c>
    </row>
    <row r="116" s="1" customFormat="1" ht="25.5" spans="1:9">
      <c r="A116" s="7" t="s">
        <v>10</v>
      </c>
      <c r="B116" s="7" t="s">
        <v>11</v>
      </c>
      <c r="C116" s="7" t="s">
        <v>410</v>
      </c>
      <c r="D116" s="7" t="s">
        <v>411</v>
      </c>
      <c r="E116" s="7" t="s">
        <v>14</v>
      </c>
      <c r="F116" s="7" t="s">
        <v>412</v>
      </c>
      <c r="G116" s="8" t="str">
        <f>HYPERLINK("http://120.92.71.219:7080/cx_sage/public/student_show_info.shtml?userId=XNYESFGDZKXX-14495200647&amp;token=MzIzN2ExZTgzMQ","http://120.92.71.219:7080/cx_sage/public/student_show_info.shtml?userId=XNYESFGDZKXX-14495200647&amp;token=MzIzN2ExZTgzMQ")</f>
        <v>http://120.92.71.219:7080/cx_sage/public/student_show_info.shtml?userId=XNYESFGDZKXX-14495200647&amp;token=MzIzN2ExZTgzMQ</v>
      </c>
      <c r="H116" s="7" t="s">
        <v>58</v>
      </c>
      <c r="I116" s="9" t="s">
        <v>17</v>
      </c>
    </row>
    <row r="117" s="1" customFormat="1" ht="25.5" spans="1:9">
      <c r="A117" s="7" t="s">
        <v>10</v>
      </c>
      <c r="B117" s="7" t="s">
        <v>11</v>
      </c>
      <c r="C117" s="7" t="s">
        <v>413</v>
      </c>
      <c r="D117" s="7" t="s">
        <v>414</v>
      </c>
      <c r="E117" s="7" t="s">
        <v>14</v>
      </c>
      <c r="F117" s="7" t="s">
        <v>415</v>
      </c>
      <c r="G117" s="8" t="str">
        <f>HYPERLINK("http://120.92.71.219:7080/cx_sage/public/student_show_info.shtml?userId=XNYESFGDZKXX-14495200649&amp;token=MWNhNjAxYjBkMg","http://120.92.71.219:7080/cx_sage/public/student_show_info.shtml?userId=XNYESFGDZKXX-14495200649&amp;token=MWNhNjAxYjBkMg")</f>
        <v>http://120.92.71.219:7080/cx_sage/public/student_show_info.shtml?userId=XNYESFGDZKXX-14495200649&amp;token=MWNhNjAxYjBkMg</v>
      </c>
      <c r="H117" s="7" t="s">
        <v>416</v>
      </c>
      <c r="I117" s="9" t="s">
        <v>77</v>
      </c>
    </row>
    <row r="118" s="1" customFormat="1" ht="25.5" spans="1:9">
      <c r="A118" s="7" t="s">
        <v>10</v>
      </c>
      <c r="B118" s="7" t="s">
        <v>11</v>
      </c>
      <c r="C118" s="7" t="s">
        <v>417</v>
      </c>
      <c r="D118" s="7" t="s">
        <v>418</v>
      </c>
      <c r="E118" s="7" t="s">
        <v>14</v>
      </c>
      <c r="F118" s="7" t="s">
        <v>419</v>
      </c>
      <c r="G118" s="8" t="str">
        <f>HYPERLINK("http://120.92.71.219:7080/cx_sage/public/student_show_info.shtml?userId=XNYESFGDZKXX-14495200652&amp;token=OGVjMmJhYzAzMg","http://120.92.71.219:7080/cx_sage/public/student_show_info.shtml?userId=XNYESFGDZKXX-14495200652&amp;token=OGVjMmJhYzAzMg")</f>
        <v>http://120.92.71.219:7080/cx_sage/public/student_show_info.shtml?userId=XNYESFGDZKXX-14495200652&amp;token=OGVjMmJhYzAzMg</v>
      </c>
      <c r="H118" s="7" t="s">
        <v>68</v>
      </c>
      <c r="I118" s="9" t="s">
        <v>26</v>
      </c>
    </row>
    <row r="119" s="1" customFormat="1" ht="25.5" spans="1:9">
      <c r="A119" s="7" t="s">
        <v>10</v>
      </c>
      <c r="B119" s="7" t="s">
        <v>11</v>
      </c>
      <c r="C119" s="7" t="s">
        <v>420</v>
      </c>
      <c r="D119" s="7" t="s">
        <v>421</v>
      </c>
      <c r="E119" s="7" t="s">
        <v>14</v>
      </c>
      <c r="F119" s="7" t="s">
        <v>422</v>
      </c>
      <c r="G119" s="8" t="str">
        <f>HYPERLINK("http://120.92.71.219:7080/cx_sage/public/student_show_info.shtml?userId=XNYESFGDZKXX-14495200653&amp;token=ZjhmY2Q3ZDM4YQ","http://120.92.71.219:7080/cx_sage/public/student_show_info.shtml?userId=XNYESFGDZKXX-14495200653&amp;token=ZjhmY2Q3ZDM4YQ")</f>
        <v>http://120.92.71.219:7080/cx_sage/public/student_show_info.shtml?userId=XNYESFGDZKXX-14495200653&amp;token=ZjhmY2Q3ZDM4YQ</v>
      </c>
      <c r="H119" s="7" t="s">
        <v>72</v>
      </c>
      <c r="I119" s="9" t="s">
        <v>17</v>
      </c>
    </row>
    <row r="120" s="1" customFormat="1" ht="25.5" spans="1:9">
      <c r="A120" s="7" t="s">
        <v>10</v>
      </c>
      <c r="B120" s="7" t="s">
        <v>11</v>
      </c>
      <c r="C120" s="7" t="s">
        <v>423</v>
      </c>
      <c r="D120" s="7" t="s">
        <v>424</v>
      </c>
      <c r="E120" s="7" t="s">
        <v>14</v>
      </c>
      <c r="F120" s="7" t="s">
        <v>425</v>
      </c>
      <c r="G120" s="8" t="str">
        <f>HYPERLINK("http://120.92.71.219:7080/cx_sage/public/student_show_info.shtml?userId=XNYESFGDZKXX-14495200657&amp;token=ZGIzNWM4YzUxMQ","http://120.92.71.219:7080/cx_sage/public/student_show_info.shtml?userId=XNYESFGDZKXX-14495200657&amp;token=ZGIzNWM4YzUxMQ")</f>
        <v>http://120.92.71.219:7080/cx_sage/public/student_show_info.shtml?userId=XNYESFGDZKXX-14495200657&amp;token=ZGIzNWM4YzUxMQ</v>
      </c>
      <c r="H120" s="7" t="s">
        <v>426</v>
      </c>
      <c r="I120" s="9" t="s">
        <v>77</v>
      </c>
    </row>
    <row r="121" s="1" customFormat="1" ht="25.5" spans="1:9">
      <c r="A121" s="7" t="s">
        <v>10</v>
      </c>
      <c r="B121" s="7" t="s">
        <v>11</v>
      </c>
      <c r="C121" s="7" t="s">
        <v>427</v>
      </c>
      <c r="D121" s="7" t="s">
        <v>428</v>
      </c>
      <c r="E121" s="7" t="s">
        <v>14</v>
      </c>
      <c r="F121" s="7" t="s">
        <v>429</v>
      </c>
      <c r="G121" s="8" t="str">
        <f>HYPERLINK("http://120.92.71.219:7080/cx_sage/public/student_show_info.shtml?userId=XNYESFGDZKXX-14495200658&amp;token=ZTliZTI0Mjk1ZA","http://120.92.71.219:7080/cx_sage/public/student_show_info.shtml?userId=XNYESFGDZKXX-14495200658&amp;token=ZTliZTI0Mjk1ZA")</f>
        <v>http://120.92.71.219:7080/cx_sage/public/student_show_info.shtml?userId=XNYESFGDZKXX-14495200658&amp;token=ZTliZTI0Mjk1ZA</v>
      </c>
      <c r="H121" s="7" t="s">
        <v>45</v>
      </c>
      <c r="I121" s="9" t="s">
        <v>129</v>
      </c>
    </row>
    <row r="122" s="1" customFormat="1" ht="25.5" spans="1:9">
      <c r="A122" s="7" t="s">
        <v>10</v>
      </c>
      <c r="B122" s="7" t="s">
        <v>11</v>
      </c>
      <c r="C122" s="7" t="s">
        <v>430</v>
      </c>
      <c r="D122" s="7" t="s">
        <v>431</v>
      </c>
      <c r="E122" s="7" t="s">
        <v>14</v>
      </c>
      <c r="F122" s="7" t="s">
        <v>432</v>
      </c>
      <c r="G122" s="8" t="str">
        <f>HYPERLINK("http://120.92.71.219:7080/cx_sage/public/student_show_info.shtml?userId=XNYESFGDZKXX-14495200660&amp;token=M2U1YjVlMzNhMQ","http://120.92.71.219:7080/cx_sage/public/student_show_info.shtml?userId=XNYESFGDZKXX-14495200660&amp;token=M2U1YjVlMzNhMQ")</f>
        <v>http://120.92.71.219:7080/cx_sage/public/student_show_info.shtml?userId=XNYESFGDZKXX-14495200660&amp;token=M2U1YjVlMzNhMQ</v>
      </c>
      <c r="H122" s="7" t="s">
        <v>63</v>
      </c>
      <c r="I122" s="9" t="s">
        <v>41</v>
      </c>
    </row>
    <row r="123" s="1" customFormat="1" ht="25.5" spans="1:9">
      <c r="A123" s="7" t="s">
        <v>10</v>
      </c>
      <c r="B123" s="7" t="s">
        <v>11</v>
      </c>
      <c r="C123" s="7" t="s">
        <v>433</v>
      </c>
      <c r="D123" s="7" t="s">
        <v>434</v>
      </c>
      <c r="E123" s="7" t="s">
        <v>14</v>
      </c>
      <c r="F123" s="7" t="s">
        <v>435</v>
      </c>
      <c r="G123" s="8" t="str">
        <f>HYPERLINK("http://120.92.71.219:7080/cx_sage/public/student_show_info.shtml?userId=XNYESFGDZKXX-14495200661&amp;token=NTY3YzJlOGMwZQ","http://120.92.71.219:7080/cx_sage/public/student_show_info.shtml?userId=XNYESFGDZKXX-14495200661&amp;token=NTY3YzJlOGMwZQ")</f>
        <v>http://120.92.71.219:7080/cx_sage/public/student_show_info.shtml?userId=XNYESFGDZKXX-14495200661&amp;token=NTY3YzJlOGMwZQ</v>
      </c>
      <c r="H123" s="7" t="s">
        <v>118</v>
      </c>
      <c r="I123" s="9" t="s">
        <v>203</v>
      </c>
    </row>
    <row r="124" s="1" customFormat="1" ht="25.5" spans="1:9">
      <c r="A124" s="7" t="s">
        <v>10</v>
      </c>
      <c r="B124" s="7" t="s">
        <v>11</v>
      </c>
      <c r="C124" s="7" t="s">
        <v>436</v>
      </c>
      <c r="D124" s="7" t="s">
        <v>437</v>
      </c>
      <c r="E124" s="7" t="s">
        <v>14</v>
      </c>
      <c r="F124" s="7" t="s">
        <v>438</v>
      </c>
      <c r="G124" s="8" t="str">
        <f>HYPERLINK("http://120.92.71.219:7080/cx_sage/public/student_show_info.shtml?userId=XNYESFGDZKXX-14495200663&amp;token=N2YyMjE4OTY1Nw","http://120.92.71.219:7080/cx_sage/public/student_show_info.shtml?userId=XNYESFGDZKXX-14495200663&amp;token=N2YyMjE4OTY1Nw")</f>
        <v>http://120.92.71.219:7080/cx_sage/public/student_show_info.shtml?userId=XNYESFGDZKXX-14495200663&amp;token=N2YyMjE4OTY1Nw</v>
      </c>
      <c r="H124" s="7" t="s">
        <v>96</v>
      </c>
      <c r="I124" s="9" t="s">
        <v>124</v>
      </c>
    </row>
    <row r="125" s="1" customFormat="1" ht="25.5" spans="1:9">
      <c r="A125" s="7" t="s">
        <v>10</v>
      </c>
      <c r="B125" s="7" t="s">
        <v>11</v>
      </c>
      <c r="C125" s="7" t="s">
        <v>439</v>
      </c>
      <c r="D125" s="7" t="s">
        <v>440</v>
      </c>
      <c r="E125" s="7" t="s">
        <v>14</v>
      </c>
      <c r="F125" s="7" t="s">
        <v>441</v>
      </c>
      <c r="G125" s="8" t="str">
        <f>HYPERLINK("http://120.92.71.219:7080/cx_sage/public/student_show_info.shtml?userId=XNYESFGDZKXX-14495200667&amp;token=MTA2ZDI5ZTkxMQ","http://120.92.71.219:7080/cx_sage/public/student_show_info.shtml?userId=XNYESFGDZKXX-14495200667&amp;token=MTA2ZDI5ZTkxMQ")</f>
        <v>http://120.92.71.219:7080/cx_sage/public/student_show_info.shtml?userId=XNYESFGDZKXX-14495200667&amp;token=MTA2ZDI5ZTkxMQ</v>
      </c>
      <c r="H125" s="7" t="s">
        <v>96</v>
      </c>
      <c r="I125" s="9" t="s">
        <v>17</v>
      </c>
    </row>
    <row r="126" s="1" customFormat="1" ht="25.5" spans="1:9">
      <c r="A126" s="7" t="s">
        <v>10</v>
      </c>
      <c r="B126" s="7" t="s">
        <v>11</v>
      </c>
      <c r="C126" s="7" t="s">
        <v>442</v>
      </c>
      <c r="D126" s="7" t="s">
        <v>443</v>
      </c>
      <c r="E126" s="7" t="s">
        <v>14</v>
      </c>
      <c r="F126" s="7" t="s">
        <v>444</v>
      </c>
      <c r="G126" s="8" t="str">
        <f>HYPERLINK("http://120.92.71.219:7080/cx_sage/public/student_show_info.shtml?userId=XNYESFGDZKXX-14495200671&amp;token=MTZjMGEwYzIyNw","http://120.92.71.219:7080/cx_sage/public/student_show_info.shtml?userId=XNYESFGDZKXX-14495200671&amp;token=MTZjMGEwYzIyNw")</f>
        <v>http://120.92.71.219:7080/cx_sage/public/student_show_info.shtml?userId=XNYESFGDZKXX-14495200671&amp;token=MTZjMGEwYzIyNw</v>
      </c>
      <c r="H126" s="7" t="s">
        <v>169</v>
      </c>
      <c r="I126" s="9" t="s">
        <v>41</v>
      </c>
    </row>
    <row r="127" s="1" customFormat="1" ht="25.5" spans="1:9">
      <c r="A127" s="7" t="s">
        <v>10</v>
      </c>
      <c r="B127" s="7" t="s">
        <v>11</v>
      </c>
      <c r="C127" s="7" t="s">
        <v>445</v>
      </c>
      <c r="D127" s="7" t="s">
        <v>446</v>
      </c>
      <c r="E127" s="7" t="s">
        <v>14</v>
      </c>
      <c r="F127" s="7" t="s">
        <v>447</v>
      </c>
      <c r="G127" s="8" t="str">
        <f>HYPERLINK("http://120.92.71.219:7080/cx_sage/public/student_show_info.shtml?userId=XNYESFGDZKXX-14495200674&amp;token=NGE3NGI0NTYzMQ","http://120.92.71.219:7080/cx_sage/public/student_show_info.shtml?userId=XNYESFGDZKXX-14495200674&amp;token=NGE3NGI0NTYzMQ")</f>
        <v>http://120.92.71.219:7080/cx_sage/public/student_show_info.shtml?userId=XNYESFGDZKXX-14495200674&amp;token=NGE3NGI0NTYzMQ</v>
      </c>
      <c r="H127" s="7" t="s">
        <v>45</v>
      </c>
      <c r="I127" s="9" t="s">
        <v>54</v>
      </c>
    </row>
    <row r="128" s="1" customFormat="1" ht="25.5" spans="1:9">
      <c r="A128" s="7" t="s">
        <v>10</v>
      </c>
      <c r="B128" s="7" t="s">
        <v>11</v>
      </c>
      <c r="C128" s="7" t="s">
        <v>448</v>
      </c>
      <c r="D128" s="7" t="s">
        <v>449</v>
      </c>
      <c r="E128" s="7" t="s">
        <v>14</v>
      </c>
      <c r="F128" s="7" t="s">
        <v>450</v>
      </c>
      <c r="G128" s="8" t="str">
        <f>HYPERLINK("http://120.92.71.219:7080/cx_sage/public/student_show_info.shtml?userId=XNYESFGDZKXX-14495200675&amp;token=ZDI5ODczMTNjZA","http://120.92.71.219:7080/cx_sage/public/student_show_info.shtml?userId=XNYESFGDZKXX-14495200675&amp;token=ZDI5ODczMTNjZA")</f>
        <v>http://120.92.71.219:7080/cx_sage/public/student_show_info.shtml?userId=XNYESFGDZKXX-14495200675&amp;token=ZDI5ODczMTNjZA</v>
      </c>
      <c r="H128" s="7" t="s">
        <v>246</v>
      </c>
      <c r="I128" s="9" t="s">
        <v>64</v>
      </c>
    </row>
    <row r="129" s="1" customFormat="1" ht="25.5" spans="1:9">
      <c r="A129" s="7" t="s">
        <v>10</v>
      </c>
      <c r="B129" s="7" t="s">
        <v>11</v>
      </c>
      <c r="C129" s="7" t="s">
        <v>451</v>
      </c>
      <c r="D129" s="7" t="s">
        <v>452</v>
      </c>
      <c r="E129" s="7" t="s">
        <v>14</v>
      </c>
      <c r="F129" s="7" t="s">
        <v>453</v>
      </c>
      <c r="G129" s="8" t="str">
        <f>HYPERLINK("http://120.92.71.219:7080/cx_sage/public/student_show_info.shtml?userId=XNYESFGDZKXX-14495200676&amp;token=YjhmZWRiM2M4Mw","http://120.92.71.219:7080/cx_sage/public/student_show_info.shtml?userId=XNYESFGDZKXX-14495200676&amp;token=YjhmZWRiM2M4Mw")</f>
        <v>http://120.92.71.219:7080/cx_sage/public/student_show_info.shtml?userId=XNYESFGDZKXX-14495200676&amp;token=YjhmZWRiM2M4Mw</v>
      </c>
      <c r="H129" s="7" t="s">
        <v>229</v>
      </c>
      <c r="I129" s="9" t="s">
        <v>89</v>
      </c>
    </row>
    <row r="130" s="1" customFormat="1" ht="25.5" spans="1:9">
      <c r="A130" s="7" t="s">
        <v>10</v>
      </c>
      <c r="B130" s="7" t="s">
        <v>11</v>
      </c>
      <c r="C130" s="7" t="s">
        <v>454</v>
      </c>
      <c r="D130" s="7" t="s">
        <v>455</v>
      </c>
      <c r="E130" s="7" t="s">
        <v>14</v>
      </c>
      <c r="F130" s="7" t="s">
        <v>456</v>
      </c>
      <c r="G130" s="8" t="str">
        <f>HYPERLINK("http://120.92.71.219:7080/cx_sage/public/student_show_info.shtml?userId=XNYESFGDZKXX-14495200677&amp;token=MmVlNzJmYmQ0NQ","http://120.92.71.219:7080/cx_sage/public/student_show_info.shtml?userId=XNYESFGDZKXX-14495200677&amp;token=MmVlNzJmYmQ0NQ")</f>
        <v>http://120.92.71.219:7080/cx_sage/public/student_show_info.shtml?userId=XNYESFGDZKXX-14495200677&amp;token=MmVlNzJmYmQ0NQ</v>
      </c>
      <c r="H130" s="7" t="s">
        <v>123</v>
      </c>
      <c r="I130" s="9" t="s">
        <v>124</v>
      </c>
    </row>
    <row r="131" s="1" customFormat="1" ht="25.5" spans="1:9">
      <c r="A131" s="7" t="s">
        <v>10</v>
      </c>
      <c r="B131" s="7" t="s">
        <v>11</v>
      </c>
      <c r="C131" s="7" t="s">
        <v>457</v>
      </c>
      <c r="D131" s="7" t="s">
        <v>458</v>
      </c>
      <c r="E131" s="7" t="s">
        <v>14</v>
      </c>
      <c r="F131" s="7" t="s">
        <v>459</v>
      </c>
      <c r="G131" s="8" t="str">
        <f>HYPERLINK("http://120.92.71.219:7080/cx_sage/public/student_show_info.shtml?userId=XNYESFGDZKXX-14495200679&amp;token=NGQ2YjhmMmI3NA","http://120.92.71.219:7080/cx_sage/public/student_show_info.shtml?userId=XNYESFGDZKXX-14495200679&amp;token=NGQ2YjhmMmI3NA")</f>
        <v>http://120.92.71.219:7080/cx_sage/public/student_show_info.shtml?userId=XNYESFGDZKXX-14495200679&amp;token=NGQ2YjhmMmI3NA</v>
      </c>
      <c r="H131" s="7" t="s">
        <v>68</v>
      </c>
      <c r="I131" s="9" t="s">
        <v>41</v>
      </c>
    </row>
    <row r="132" s="1" customFormat="1" ht="25.5" spans="1:9">
      <c r="A132" s="7" t="s">
        <v>10</v>
      </c>
      <c r="B132" s="7" t="s">
        <v>11</v>
      </c>
      <c r="C132" s="7" t="s">
        <v>460</v>
      </c>
      <c r="D132" s="7" t="s">
        <v>461</v>
      </c>
      <c r="E132" s="7" t="s">
        <v>14</v>
      </c>
      <c r="F132" s="7" t="s">
        <v>462</v>
      </c>
      <c r="G132" s="8" t="str">
        <f>HYPERLINK("http://120.92.71.219:7080/cx_sage/public/student_show_info.shtml?userId=XNYESFGDZKXX-14495200680&amp;token=NzE4ODE1YWMwYw","http://120.92.71.219:7080/cx_sage/public/student_show_info.shtml?userId=XNYESFGDZKXX-14495200680&amp;token=NzE4ODE1YWMwYw")</f>
        <v>http://120.92.71.219:7080/cx_sage/public/student_show_info.shtml?userId=XNYESFGDZKXX-14495200680&amp;token=NzE4ODE1YWMwYw</v>
      </c>
      <c r="H132" s="7" t="s">
        <v>426</v>
      </c>
      <c r="I132" s="9" t="s">
        <v>119</v>
      </c>
    </row>
    <row r="133" s="1" customFormat="1" ht="25.5" spans="1:9">
      <c r="A133" s="7" t="s">
        <v>10</v>
      </c>
      <c r="B133" s="7" t="s">
        <v>11</v>
      </c>
      <c r="C133" s="7" t="s">
        <v>463</v>
      </c>
      <c r="D133" s="7" t="s">
        <v>464</v>
      </c>
      <c r="E133" s="7" t="s">
        <v>14</v>
      </c>
      <c r="F133" s="7" t="s">
        <v>465</v>
      </c>
      <c r="G133" s="8" t="str">
        <f>HYPERLINK("http://120.92.71.219:7080/cx_sage/public/student_show_info.shtml?userId=XNYESFGDZKXX-14495200681&amp;token=OTE4M2NiOWFiNA","http://120.92.71.219:7080/cx_sage/public/student_show_info.shtml?userId=XNYESFGDZKXX-14495200681&amp;token=OTE4M2NiOWFiNA")</f>
        <v>http://120.92.71.219:7080/cx_sage/public/student_show_info.shtml?userId=XNYESFGDZKXX-14495200681&amp;token=OTE4M2NiOWFiNA</v>
      </c>
      <c r="H133" s="7" t="s">
        <v>35</v>
      </c>
      <c r="I133" s="9" t="s">
        <v>111</v>
      </c>
    </row>
    <row r="134" s="1" customFormat="1" ht="25.5" spans="1:9">
      <c r="A134" s="7" t="s">
        <v>10</v>
      </c>
      <c r="B134" s="7" t="s">
        <v>11</v>
      </c>
      <c r="C134" s="7" t="s">
        <v>466</v>
      </c>
      <c r="D134" s="7" t="s">
        <v>467</v>
      </c>
      <c r="E134" s="7" t="s">
        <v>14</v>
      </c>
      <c r="F134" s="7" t="s">
        <v>468</v>
      </c>
      <c r="G134" s="8" t="str">
        <f>HYPERLINK("http://120.92.71.219:7080/cx_sage/public/student_show_info.shtml?userId=XNYESFGDZKXX-14495200685&amp;token=NGZhN2JlOGM0YQ","http://120.92.71.219:7080/cx_sage/public/student_show_info.shtml?userId=XNYESFGDZKXX-14495200685&amp;token=NGZhN2JlOGM0YQ")</f>
        <v>http://120.92.71.219:7080/cx_sage/public/student_show_info.shtml?userId=XNYESFGDZKXX-14495200685&amp;token=NGZhN2JlOGM0YQ</v>
      </c>
      <c r="H134" s="7" t="s">
        <v>123</v>
      </c>
      <c r="I134" s="9" t="s">
        <v>26</v>
      </c>
    </row>
    <row r="135" s="1" customFormat="1" ht="25.5" spans="1:9">
      <c r="A135" s="7" t="s">
        <v>10</v>
      </c>
      <c r="B135" s="7" t="s">
        <v>11</v>
      </c>
      <c r="C135" s="7" t="s">
        <v>469</v>
      </c>
      <c r="D135" s="7" t="s">
        <v>470</v>
      </c>
      <c r="E135" s="7" t="s">
        <v>14</v>
      </c>
      <c r="F135" s="7" t="s">
        <v>471</v>
      </c>
      <c r="G135" s="8" t="str">
        <f>HYPERLINK("http://120.92.71.219:7080/cx_sage/public/student_show_info.shtml?userId=XNYESFGDZKXX-14495200686&amp;token=MTgxMWRjNzJmZQ","http://120.92.71.219:7080/cx_sage/public/student_show_info.shtml?userId=XNYESFGDZKXX-14495200686&amp;token=MTgxMWRjNzJmZQ")</f>
        <v>http://120.92.71.219:7080/cx_sage/public/student_show_info.shtml?userId=XNYESFGDZKXX-14495200686&amp;token=MTgxMWRjNzJmZQ</v>
      </c>
      <c r="H135" s="7" t="s">
        <v>370</v>
      </c>
      <c r="I135" s="9" t="s">
        <v>54</v>
      </c>
    </row>
    <row r="136" s="1" customFormat="1" ht="25.5" spans="1:9">
      <c r="A136" s="7" t="s">
        <v>10</v>
      </c>
      <c r="B136" s="7" t="s">
        <v>11</v>
      </c>
      <c r="C136" s="7" t="s">
        <v>472</v>
      </c>
      <c r="D136" s="7" t="s">
        <v>473</v>
      </c>
      <c r="E136" s="7" t="s">
        <v>14</v>
      </c>
      <c r="F136" s="7" t="s">
        <v>474</v>
      </c>
      <c r="G136" s="8" t="str">
        <f>HYPERLINK("http://120.92.71.219:7080/cx_sage/public/student_show_info.shtml?userId=XNYESFGDZKXX-14495200687&amp;token=MzRkZDcyNTg5MA","http://120.92.71.219:7080/cx_sage/public/student_show_info.shtml?userId=XNYESFGDZKXX-14495200687&amp;token=MzRkZDcyNTg5MA")</f>
        <v>http://120.92.71.219:7080/cx_sage/public/student_show_info.shtml?userId=XNYESFGDZKXX-14495200687&amp;token=MzRkZDcyNTg5MA</v>
      </c>
      <c r="H136" s="7" t="s">
        <v>165</v>
      </c>
      <c r="I136" s="9" t="s">
        <v>475</v>
      </c>
    </row>
    <row r="137" s="1" customFormat="1" ht="25.5" spans="1:9">
      <c r="A137" s="7" t="s">
        <v>10</v>
      </c>
      <c r="B137" s="7" t="s">
        <v>11</v>
      </c>
      <c r="C137" s="7" t="s">
        <v>476</v>
      </c>
      <c r="D137" s="7" t="s">
        <v>477</v>
      </c>
      <c r="E137" s="7" t="s">
        <v>14</v>
      </c>
      <c r="F137" s="7" t="s">
        <v>478</v>
      </c>
      <c r="G137" s="8" t="str">
        <f>HYPERLINK("http://120.92.71.219:7080/cx_sage/public/student_show_info.shtml?userId=XNYESFGDZKXX-14495200688&amp;token=ZjA4OWE1OTBmYg","http://120.92.71.219:7080/cx_sage/public/student_show_info.shtml?userId=XNYESFGDZKXX-14495200688&amp;token=ZjA4OWE1OTBmYg")</f>
        <v>http://120.92.71.219:7080/cx_sage/public/student_show_info.shtml?userId=XNYESFGDZKXX-14495200688&amp;token=ZjA4OWE1OTBmYg</v>
      </c>
      <c r="H137" s="7" t="s">
        <v>35</v>
      </c>
      <c r="I137" s="9" t="s">
        <v>77</v>
      </c>
    </row>
    <row r="138" s="1" customFormat="1" ht="25.5" spans="1:9">
      <c r="A138" s="7" t="s">
        <v>10</v>
      </c>
      <c r="B138" s="7" t="s">
        <v>11</v>
      </c>
      <c r="C138" s="7" t="s">
        <v>479</v>
      </c>
      <c r="D138" s="7" t="s">
        <v>480</v>
      </c>
      <c r="E138" s="7" t="s">
        <v>14</v>
      </c>
      <c r="F138" s="7" t="s">
        <v>481</v>
      </c>
      <c r="G138" s="8" t="str">
        <f>HYPERLINK("http://120.92.71.219:7080/cx_sage/public/student_show_info.shtml?userId=XNYESFGDZKXX-14495200689&amp;token=MDhlMmNhN2FkMA","http://120.92.71.219:7080/cx_sage/public/student_show_info.shtml?userId=XNYESFGDZKXX-14495200689&amp;token=MDhlMmNhN2FkMA")</f>
        <v>http://120.92.71.219:7080/cx_sage/public/student_show_info.shtml?userId=XNYESFGDZKXX-14495200689&amp;token=MDhlMmNhN2FkMA</v>
      </c>
      <c r="H138" s="7" t="s">
        <v>482</v>
      </c>
      <c r="I138" s="9" t="s">
        <v>483</v>
      </c>
    </row>
    <row r="139" s="1" customFormat="1" ht="25.5" spans="1:9">
      <c r="A139" s="7" t="s">
        <v>10</v>
      </c>
      <c r="B139" s="7" t="s">
        <v>11</v>
      </c>
      <c r="C139" s="7" t="s">
        <v>484</v>
      </c>
      <c r="D139" s="7" t="s">
        <v>485</v>
      </c>
      <c r="E139" s="7" t="s">
        <v>14</v>
      </c>
      <c r="F139" s="7" t="s">
        <v>486</v>
      </c>
      <c r="G139" s="8" t="str">
        <f>HYPERLINK("http://120.92.71.219:7080/cx_sage/public/student_show_info.shtml?userId=XNYESFGDZKXX-14495200690&amp;token=ZWNkZjhmMDIzNA","http://120.92.71.219:7080/cx_sage/public/student_show_info.shtml?userId=XNYESFGDZKXX-14495200690&amp;token=ZWNkZjhmMDIzNA")</f>
        <v>http://120.92.71.219:7080/cx_sage/public/student_show_info.shtml?userId=XNYESFGDZKXX-14495200690&amp;token=ZWNkZjhmMDIzNA</v>
      </c>
      <c r="H139" s="7" t="s">
        <v>118</v>
      </c>
      <c r="I139" s="9" t="s">
        <v>77</v>
      </c>
    </row>
    <row r="140" s="1" customFormat="1" ht="25.5" spans="1:9">
      <c r="A140" s="7" t="s">
        <v>10</v>
      </c>
      <c r="B140" s="7" t="s">
        <v>11</v>
      </c>
      <c r="C140" s="7" t="s">
        <v>487</v>
      </c>
      <c r="D140" s="7" t="s">
        <v>488</v>
      </c>
      <c r="E140" s="7" t="s">
        <v>14</v>
      </c>
      <c r="F140" s="7" t="s">
        <v>489</v>
      </c>
      <c r="G140" s="8" t="str">
        <f>HYPERLINK("http://120.92.71.219:7080/cx_sage/public/student_show_info.shtml?userId=XNYESFGDZKXX-14495200692&amp;token=ZTNkMmJjNjRiNA","http://120.92.71.219:7080/cx_sage/public/student_show_info.shtml?userId=XNYESFGDZKXX-14495200692&amp;token=ZTNkMmJjNjRiNA")</f>
        <v>http://120.92.71.219:7080/cx_sage/public/student_show_info.shtml?userId=XNYESFGDZKXX-14495200692&amp;token=ZTNkMmJjNjRiNA</v>
      </c>
      <c r="H140" s="7" t="s">
        <v>123</v>
      </c>
      <c r="I140" s="9" t="s">
        <v>26</v>
      </c>
    </row>
    <row r="141" s="1" customFormat="1" ht="25.5" spans="1:9">
      <c r="A141" s="7" t="s">
        <v>10</v>
      </c>
      <c r="B141" s="7" t="s">
        <v>11</v>
      </c>
      <c r="C141" s="7" t="s">
        <v>490</v>
      </c>
      <c r="D141" s="7" t="s">
        <v>491</v>
      </c>
      <c r="E141" s="7" t="s">
        <v>14</v>
      </c>
      <c r="F141" s="7" t="s">
        <v>492</v>
      </c>
      <c r="G141" s="8" t="str">
        <f>HYPERLINK("http://120.92.71.219:7080/cx_sage/public/student_show_info.shtml?userId=XNYESFGDZKXX-14495200693&amp;token=NTk1YWM2ZWEwOA","http://120.92.71.219:7080/cx_sage/public/student_show_info.shtml?userId=XNYESFGDZKXX-14495200693&amp;token=NTk1YWM2ZWEwOA")</f>
        <v>http://120.92.71.219:7080/cx_sage/public/student_show_info.shtml?userId=XNYESFGDZKXX-14495200693&amp;token=NTk1YWM2ZWEwOA</v>
      </c>
      <c r="H141" s="7" t="s">
        <v>157</v>
      </c>
      <c r="I141" s="9" t="s">
        <v>73</v>
      </c>
    </row>
    <row r="142" s="1" customFormat="1" ht="25.5" spans="1:9">
      <c r="A142" s="7" t="s">
        <v>10</v>
      </c>
      <c r="B142" s="7" t="s">
        <v>11</v>
      </c>
      <c r="C142" s="7" t="s">
        <v>493</v>
      </c>
      <c r="D142" s="7" t="s">
        <v>494</v>
      </c>
      <c r="E142" s="7" t="s">
        <v>14</v>
      </c>
      <c r="F142" s="7" t="s">
        <v>495</v>
      </c>
      <c r="G142" s="8" t="str">
        <f>HYPERLINK("http://120.92.71.219:7080/cx_sage/public/student_show_info.shtml?userId=XNYESFGDZKXX-14495200696&amp;token=YWExNWZiNzY0NA","http://120.92.71.219:7080/cx_sage/public/student_show_info.shtml?userId=XNYESFGDZKXX-14495200696&amp;token=YWExNWZiNzY0NA")</f>
        <v>http://120.92.71.219:7080/cx_sage/public/student_show_info.shtml?userId=XNYESFGDZKXX-14495200696&amp;token=YWExNWZiNzY0NA</v>
      </c>
      <c r="H142" s="7" t="s">
        <v>68</v>
      </c>
      <c r="I142" s="9" t="s">
        <v>41</v>
      </c>
    </row>
    <row r="143" s="1" customFormat="1" ht="25.5" spans="1:9">
      <c r="A143" s="7" t="s">
        <v>10</v>
      </c>
      <c r="B143" s="7" t="s">
        <v>11</v>
      </c>
      <c r="C143" s="7" t="s">
        <v>496</v>
      </c>
      <c r="D143" s="7" t="s">
        <v>497</v>
      </c>
      <c r="E143" s="7" t="s">
        <v>14</v>
      </c>
      <c r="F143" s="7" t="s">
        <v>498</v>
      </c>
      <c r="G143" s="8" t="str">
        <f>HYPERLINK("http://120.92.71.219:7080/cx_sage/public/student_show_info.shtml?userId=XNYESFGDZKXX-14495200702&amp;token=Y2I0YjMyYTdjYg","http://120.92.71.219:7080/cx_sage/public/student_show_info.shtml?userId=XNYESFGDZKXX-14495200702&amp;token=Y2I0YjMyYTdjYg")</f>
        <v>http://120.92.71.219:7080/cx_sage/public/student_show_info.shtml?userId=XNYESFGDZKXX-14495200702&amp;token=Y2I0YjMyYTdjYg</v>
      </c>
      <c r="H143" s="7" t="s">
        <v>153</v>
      </c>
      <c r="I143" s="9" t="s">
        <v>203</v>
      </c>
    </row>
    <row r="144" s="1" customFormat="1" ht="25.5" spans="1:9">
      <c r="A144" s="7" t="s">
        <v>10</v>
      </c>
      <c r="B144" s="7" t="s">
        <v>11</v>
      </c>
      <c r="C144" s="7" t="s">
        <v>499</v>
      </c>
      <c r="D144" s="7" t="s">
        <v>500</v>
      </c>
      <c r="E144" s="7" t="s">
        <v>14</v>
      </c>
      <c r="F144" s="7" t="s">
        <v>501</v>
      </c>
      <c r="G144" s="8" t="str">
        <f>HYPERLINK("http://120.92.71.219:7080/cx_sage/public/student_show_info.shtml?userId=XNYESFGDZKXX-14495200703&amp;token=MTI1ZTVkYmZkNw","http://120.92.71.219:7080/cx_sage/public/student_show_info.shtml?userId=XNYESFGDZKXX-14495200703&amp;token=MTI1ZTVkYmZkNw")</f>
        <v>http://120.92.71.219:7080/cx_sage/public/student_show_info.shtml?userId=XNYESFGDZKXX-14495200703&amp;token=MTI1ZTVkYmZkNw</v>
      </c>
      <c r="H144" s="7" t="s">
        <v>502</v>
      </c>
      <c r="I144" s="9" t="s">
        <v>17</v>
      </c>
    </row>
    <row r="145" s="1" customFormat="1" ht="25.5" spans="1:9">
      <c r="A145" s="7" t="s">
        <v>10</v>
      </c>
      <c r="B145" s="7" t="s">
        <v>11</v>
      </c>
      <c r="C145" s="7" t="s">
        <v>503</v>
      </c>
      <c r="D145" s="7" t="s">
        <v>504</v>
      </c>
      <c r="E145" s="7" t="s">
        <v>14</v>
      </c>
      <c r="F145" s="7" t="s">
        <v>505</v>
      </c>
      <c r="G145" s="8" t="str">
        <f>HYPERLINK("http://120.92.71.219:7080/cx_sage/public/student_show_info.shtml?userId=XNYESFGDZKXX-14495200705&amp;token=NTMxYmU0NWVmYQ","http://120.92.71.219:7080/cx_sage/public/student_show_info.shtml?userId=XNYESFGDZKXX-14495200705&amp;token=NTMxYmU0NWVmYQ")</f>
        <v>http://120.92.71.219:7080/cx_sage/public/student_show_info.shtml?userId=XNYESFGDZKXX-14495200705&amp;token=NTMxYmU0NWVmYQ</v>
      </c>
      <c r="H145" s="7" t="s">
        <v>16</v>
      </c>
      <c r="I145" s="9" t="s">
        <v>26</v>
      </c>
    </row>
    <row r="146" s="1" customFormat="1" ht="25.5" spans="1:9">
      <c r="A146" s="7" t="s">
        <v>10</v>
      </c>
      <c r="B146" s="7" t="s">
        <v>11</v>
      </c>
      <c r="C146" s="7" t="s">
        <v>506</v>
      </c>
      <c r="D146" s="7" t="s">
        <v>507</v>
      </c>
      <c r="E146" s="7" t="s">
        <v>14</v>
      </c>
      <c r="F146" s="7" t="s">
        <v>508</v>
      </c>
      <c r="G146" s="8" t="str">
        <f>HYPERLINK("http://120.92.71.219:7080/cx_sage/public/student_show_info.shtml?userId=XNYESFGDZKXX-14495200708&amp;token=NjUzZmMyN2U5MA","http://120.92.71.219:7080/cx_sage/public/student_show_info.shtml?userId=XNYESFGDZKXX-14495200708&amp;token=NjUzZmMyN2U5MA")</f>
        <v>http://120.92.71.219:7080/cx_sage/public/student_show_info.shtml?userId=XNYESFGDZKXX-14495200708&amp;token=NjUzZmMyN2U5MA</v>
      </c>
      <c r="H146" s="7" t="s">
        <v>214</v>
      </c>
      <c r="I146" s="9" t="s">
        <v>41</v>
      </c>
    </row>
    <row r="147" s="1" customFormat="1" ht="25.5" spans="1:9">
      <c r="A147" s="7" t="s">
        <v>10</v>
      </c>
      <c r="B147" s="7" t="s">
        <v>11</v>
      </c>
      <c r="C147" s="7" t="s">
        <v>509</v>
      </c>
      <c r="D147" s="7" t="s">
        <v>510</v>
      </c>
      <c r="E147" s="7" t="s">
        <v>14</v>
      </c>
      <c r="F147" s="7" t="s">
        <v>511</v>
      </c>
      <c r="G147" s="8" t="str">
        <f>HYPERLINK("http://120.92.71.219:7080/cx_sage/public/student_show_info.shtml?userId=XNYESFGDZKXX-14495200709&amp;token=ZjUwMGZhYzM2YQ","http://120.92.71.219:7080/cx_sage/public/student_show_info.shtml?userId=XNYESFGDZKXX-14495200709&amp;token=ZjUwMGZhYzM2YQ")</f>
        <v>http://120.92.71.219:7080/cx_sage/public/student_show_info.shtml?userId=XNYESFGDZKXX-14495200709&amp;token=ZjUwMGZhYzM2YQ</v>
      </c>
      <c r="H147" s="7" t="s">
        <v>53</v>
      </c>
      <c r="I147" s="9" t="s">
        <v>512</v>
      </c>
    </row>
    <row r="148" s="1" customFormat="1" ht="25.5" spans="1:9">
      <c r="A148" s="7" t="s">
        <v>10</v>
      </c>
      <c r="B148" s="7" t="s">
        <v>11</v>
      </c>
      <c r="C148" s="7" t="s">
        <v>513</v>
      </c>
      <c r="D148" s="7" t="s">
        <v>514</v>
      </c>
      <c r="E148" s="7" t="s">
        <v>14</v>
      </c>
      <c r="F148" s="7" t="s">
        <v>515</v>
      </c>
      <c r="G148" s="8" t="str">
        <f>HYPERLINK("http://120.92.71.219:7080/cx_sage/public/student_show_info.shtml?userId=XNYESFGDZKXX-14495200710&amp;token=YTE4MjZiMzhlZg","http://120.92.71.219:7080/cx_sage/public/student_show_info.shtml?userId=XNYESFGDZKXX-14495200710&amp;token=YTE4MjZiMzhlZg")</f>
        <v>http://120.92.71.219:7080/cx_sage/public/student_show_info.shtml?userId=XNYESFGDZKXX-14495200710&amp;token=YTE4MjZiMzhlZg</v>
      </c>
      <c r="H148" s="7" t="s">
        <v>153</v>
      </c>
      <c r="I148" s="9" t="s">
        <v>203</v>
      </c>
    </row>
    <row r="149" s="1" customFormat="1" ht="25.5" spans="1:9">
      <c r="A149" s="7" t="s">
        <v>10</v>
      </c>
      <c r="B149" s="7" t="s">
        <v>11</v>
      </c>
      <c r="C149" s="7" t="s">
        <v>516</v>
      </c>
      <c r="D149" s="7" t="s">
        <v>517</v>
      </c>
      <c r="E149" s="7" t="s">
        <v>14</v>
      </c>
      <c r="F149" s="7" t="s">
        <v>518</v>
      </c>
      <c r="G149" s="8" t="str">
        <f>HYPERLINK("http://120.92.71.219:7080/cx_sage/public/student_show_info.shtml?userId=XNYESFGDZKXX-14495200712&amp;token=ZGE4MGYwNGUzMw","http://120.92.71.219:7080/cx_sage/public/student_show_info.shtml?userId=XNYESFGDZKXX-14495200712&amp;token=ZGE4MGYwNGUzMw")</f>
        <v>http://120.92.71.219:7080/cx_sage/public/student_show_info.shtml?userId=XNYESFGDZKXX-14495200712&amp;token=ZGE4MGYwNGUzMw</v>
      </c>
      <c r="H149" s="7" t="s">
        <v>416</v>
      </c>
      <c r="I149" s="9" t="s">
        <v>41</v>
      </c>
    </row>
    <row r="150" s="1" customFormat="1" ht="25.5" spans="1:9">
      <c r="A150" s="7" t="s">
        <v>10</v>
      </c>
      <c r="B150" s="7" t="s">
        <v>11</v>
      </c>
      <c r="C150" s="7" t="s">
        <v>519</v>
      </c>
      <c r="D150" s="7" t="s">
        <v>520</v>
      </c>
      <c r="E150" s="7" t="s">
        <v>14</v>
      </c>
      <c r="F150" s="7" t="s">
        <v>521</v>
      </c>
      <c r="G150" s="8" t="str">
        <f>HYPERLINK("http://120.92.71.219:7080/cx_sage/public/student_show_info.shtml?userId=XNYESFGDZKXX-14495200714&amp;token=ZTUxZmZlNzA4OA","http://120.92.71.219:7080/cx_sage/public/student_show_info.shtml?userId=XNYESFGDZKXX-14495200714&amp;token=ZTUxZmZlNzA4OA")</f>
        <v>http://120.92.71.219:7080/cx_sage/public/student_show_info.shtml?userId=XNYESFGDZKXX-14495200714&amp;token=ZTUxZmZlNzA4OA</v>
      </c>
      <c r="H150" s="7" t="s">
        <v>176</v>
      </c>
      <c r="I150" s="9" t="s">
        <v>41</v>
      </c>
    </row>
    <row r="151" s="1" customFormat="1" ht="25.5" spans="1:9">
      <c r="A151" s="7" t="s">
        <v>10</v>
      </c>
      <c r="B151" s="7" t="s">
        <v>11</v>
      </c>
      <c r="C151" s="7" t="s">
        <v>522</v>
      </c>
      <c r="D151" s="7" t="s">
        <v>523</v>
      </c>
      <c r="E151" s="7" t="s">
        <v>14</v>
      </c>
      <c r="F151" s="7" t="s">
        <v>524</v>
      </c>
      <c r="G151" s="8" t="str">
        <f>HYPERLINK("http://120.92.71.219:7080/cx_sage/public/student_show_info.shtml?userId=XNYESFGDZKXX-14495200715&amp;token=NzIxMTViZmFkOQ","http://120.92.71.219:7080/cx_sage/public/student_show_info.shtml?userId=XNYESFGDZKXX-14495200715&amp;token=NzIxMTViZmFkOQ")</f>
        <v>http://120.92.71.219:7080/cx_sage/public/student_show_info.shtml?userId=XNYESFGDZKXX-14495200715&amp;token=NzIxMTViZmFkOQ</v>
      </c>
      <c r="H151" s="7" t="s">
        <v>25</v>
      </c>
      <c r="I151" s="9" t="s">
        <v>54</v>
      </c>
    </row>
    <row r="152" s="1" customFormat="1" ht="25.5" spans="1:9">
      <c r="A152" s="7" t="s">
        <v>10</v>
      </c>
      <c r="B152" s="7" t="s">
        <v>11</v>
      </c>
      <c r="C152" s="7" t="s">
        <v>525</v>
      </c>
      <c r="D152" s="7" t="s">
        <v>526</v>
      </c>
      <c r="E152" s="7" t="s">
        <v>14</v>
      </c>
      <c r="F152" s="7" t="s">
        <v>527</v>
      </c>
      <c r="G152" s="8" t="str">
        <f>HYPERLINK("http://120.92.71.219:7080/cx_sage/public/student_show_info.shtml?userId=XNYESFGDZKXX-14495200717&amp;token=Y2U2MzcxMmM1Yw","http://120.92.71.219:7080/cx_sage/public/student_show_info.shtml?userId=XNYESFGDZKXX-14495200717&amp;token=Y2U2MzcxMmM1Yw")</f>
        <v>http://120.92.71.219:7080/cx_sage/public/student_show_info.shtml?userId=XNYESFGDZKXX-14495200717&amp;token=Y2U2MzcxMmM1Yw</v>
      </c>
      <c r="H152" s="7" t="s">
        <v>165</v>
      </c>
      <c r="I152" s="9" t="s">
        <v>161</v>
      </c>
    </row>
    <row r="153" s="1" customFormat="1" ht="25.5" spans="1:9">
      <c r="A153" s="7" t="s">
        <v>10</v>
      </c>
      <c r="B153" s="7" t="s">
        <v>11</v>
      </c>
      <c r="C153" s="7" t="s">
        <v>528</v>
      </c>
      <c r="D153" s="7" t="s">
        <v>529</v>
      </c>
      <c r="E153" s="7" t="s">
        <v>14</v>
      </c>
      <c r="F153" s="7" t="s">
        <v>530</v>
      </c>
      <c r="G153" s="8" t="str">
        <f>HYPERLINK("http://120.92.71.219:7080/cx_sage/public/student_show_info.shtml?userId=XNYESFGDZKXX-14495200720&amp;token=MWRlMThlNzFiZA","http://120.92.71.219:7080/cx_sage/public/student_show_info.shtml?userId=XNYESFGDZKXX-14495200720&amp;token=MWRlMThlNzFiZA")</f>
        <v>http://120.92.71.219:7080/cx_sage/public/student_show_info.shtml?userId=XNYESFGDZKXX-14495200720&amp;token=MWRlMThlNzFiZA</v>
      </c>
      <c r="H153" s="7" t="s">
        <v>210</v>
      </c>
      <c r="I153" s="9" t="s">
        <v>31</v>
      </c>
    </row>
    <row r="154" s="1" customFormat="1" ht="25.5" spans="1:9">
      <c r="A154" s="7" t="s">
        <v>10</v>
      </c>
      <c r="B154" s="7" t="s">
        <v>11</v>
      </c>
      <c r="C154" s="7" t="s">
        <v>531</v>
      </c>
      <c r="D154" s="7" t="s">
        <v>532</v>
      </c>
      <c r="E154" s="7" t="s">
        <v>14</v>
      </c>
      <c r="F154" s="7" t="s">
        <v>533</v>
      </c>
      <c r="G154" s="8" t="str">
        <f>HYPERLINK("http://120.92.71.219:7080/cx_sage/public/student_show_info.shtml?userId=XNYESFGDZKXX-14495200721&amp;token=MWViODc3YzQ4YQ","http://120.92.71.219:7080/cx_sage/public/student_show_info.shtml?userId=XNYESFGDZKXX-14495200721&amp;token=MWViODc3YzQ4YQ")</f>
        <v>http://120.92.71.219:7080/cx_sage/public/student_show_info.shtml?userId=XNYESFGDZKXX-14495200721&amp;token=MWViODc3YzQ4YQ</v>
      </c>
      <c r="H154" s="7" t="s">
        <v>153</v>
      </c>
      <c r="I154" s="9" t="s">
        <v>59</v>
      </c>
    </row>
    <row r="155" s="1" customFormat="1" ht="25.5" spans="1:9">
      <c r="A155" s="7" t="s">
        <v>10</v>
      </c>
      <c r="B155" s="7" t="s">
        <v>11</v>
      </c>
      <c r="C155" s="7" t="s">
        <v>534</v>
      </c>
      <c r="D155" s="7" t="s">
        <v>535</v>
      </c>
      <c r="E155" s="7" t="s">
        <v>14</v>
      </c>
      <c r="F155" s="7" t="s">
        <v>536</v>
      </c>
      <c r="G155" s="8" t="str">
        <f>HYPERLINK("http://120.92.71.219:7080/cx_sage/public/student_show_info.shtml?userId=XNYESFGDZKXX-14495200724&amp;token=M2U0ZWIyNjRhZA","http://120.92.71.219:7080/cx_sage/public/student_show_info.shtml?userId=XNYESFGDZKXX-14495200724&amp;token=M2U0ZWIyNjRhZA")</f>
        <v>http://120.92.71.219:7080/cx_sage/public/student_show_info.shtml?userId=XNYESFGDZKXX-14495200724&amp;token=M2U0ZWIyNjRhZA</v>
      </c>
      <c r="H155" s="7" t="s">
        <v>214</v>
      </c>
      <c r="I155" s="9" t="s">
        <v>64</v>
      </c>
    </row>
    <row r="156" s="1" customFormat="1" ht="25.5" spans="1:9">
      <c r="A156" s="7" t="s">
        <v>10</v>
      </c>
      <c r="B156" s="7" t="s">
        <v>11</v>
      </c>
      <c r="C156" s="7" t="s">
        <v>537</v>
      </c>
      <c r="D156" s="7" t="s">
        <v>538</v>
      </c>
      <c r="E156" s="7" t="s">
        <v>14</v>
      </c>
      <c r="F156" s="7" t="s">
        <v>539</v>
      </c>
      <c r="G156" s="8" t="str">
        <f>HYPERLINK("http://120.92.71.219:7080/cx_sage/public/student_show_info.shtml?userId=XNYESFGDZKXX-14495200725&amp;token=YjViY2QyN2RiOA","http://120.92.71.219:7080/cx_sage/public/student_show_info.shtml?userId=XNYESFGDZKXX-14495200725&amp;token=YjViY2QyN2RiOA")</f>
        <v>http://120.92.71.219:7080/cx_sage/public/student_show_info.shtml?userId=XNYESFGDZKXX-14495200725&amp;token=YjViY2QyN2RiOA</v>
      </c>
      <c r="H156" s="7" t="s">
        <v>63</v>
      </c>
      <c r="I156" s="9" t="s">
        <v>17</v>
      </c>
    </row>
    <row r="157" s="1" customFormat="1" ht="25.5" spans="1:9">
      <c r="A157" s="7" t="s">
        <v>10</v>
      </c>
      <c r="B157" s="7" t="s">
        <v>11</v>
      </c>
      <c r="C157" s="7" t="s">
        <v>540</v>
      </c>
      <c r="D157" s="7" t="s">
        <v>541</v>
      </c>
      <c r="E157" s="7" t="s">
        <v>14</v>
      </c>
      <c r="F157" s="7" t="s">
        <v>542</v>
      </c>
      <c r="G157" s="8" t="str">
        <f>HYPERLINK("http://120.92.71.219:7080/cx_sage/public/student_show_info.shtml?userId=XNYESFGDZKXX-14495200727&amp;token=ODk2ZWIyNjIwNA","http://120.92.71.219:7080/cx_sage/public/student_show_info.shtml?userId=XNYESFGDZKXX-14495200727&amp;token=ODk2ZWIyNjIwNA")</f>
        <v>http://120.92.71.219:7080/cx_sage/public/student_show_info.shtml?userId=XNYESFGDZKXX-14495200727&amp;token=ODk2ZWIyNjIwNA</v>
      </c>
      <c r="H157" s="7" t="s">
        <v>30</v>
      </c>
      <c r="I157" s="9" t="s">
        <v>59</v>
      </c>
    </row>
    <row r="158" s="1" customFormat="1" ht="25.5" spans="1:9">
      <c r="A158" s="7" t="s">
        <v>10</v>
      </c>
      <c r="B158" s="7" t="s">
        <v>11</v>
      </c>
      <c r="C158" s="7" t="s">
        <v>543</v>
      </c>
      <c r="D158" s="7" t="s">
        <v>544</v>
      </c>
      <c r="E158" s="7" t="s">
        <v>14</v>
      </c>
      <c r="F158" s="7" t="s">
        <v>545</v>
      </c>
      <c r="G158" s="8" t="str">
        <f>HYPERLINK("http://120.92.71.219:7080/cx_sage/public/student_show_info.shtml?userId=XNYESFGDZKXX-14495200728&amp;token=ZDkxOTI5YzBmNw","http://120.92.71.219:7080/cx_sage/public/student_show_info.shtml?userId=XNYESFGDZKXX-14495200728&amp;token=ZDkxOTI5YzBmNw")</f>
        <v>http://120.92.71.219:7080/cx_sage/public/student_show_info.shtml?userId=XNYESFGDZKXX-14495200728&amp;token=ZDkxOTI5YzBmNw</v>
      </c>
      <c r="H158" s="7" t="s">
        <v>110</v>
      </c>
      <c r="I158" s="9" t="s">
        <v>64</v>
      </c>
    </row>
    <row r="159" s="1" customFormat="1" ht="25.5" spans="1:9">
      <c r="A159" s="7" t="s">
        <v>10</v>
      </c>
      <c r="B159" s="7" t="s">
        <v>11</v>
      </c>
      <c r="C159" s="7" t="s">
        <v>546</v>
      </c>
      <c r="D159" s="7" t="s">
        <v>547</v>
      </c>
      <c r="E159" s="7" t="s">
        <v>14</v>
      </c>
      <c r="F159" s="7" t="s">
        <v>548</v>
      </c>
      <c r="G159" s="8" t="str">
        <f>HYPERLINK("http://120.92.71.219:7080/cx_sage/public/student_show_info.shtml?userId=XNYESFGDZKXX-14495200730&amp;token=ZTg1ZTg3MjI3Nw","http://120.92.71.219:7080/cx_sage/public/student_show_info.shtml?userId=XNYESFGDZKXX-14495200730&amp;token=ZTg1ZTg3MjI3Nw")</f>
        <v>http://120.92.71.219:7080/cx_sage/public/student_show_info.shtml?userId=XNYESFGDZKXX-14495200730&amp;token=ZTg1ZTg3MjI3Nw</v>
      </c>
      <c r="H159" s="7" t="s">
        <v>357</v>
      </c>
      <c r="I159" s="9" t="s">
        <v>31</v>
      </c>
    </row>
    <row r="160" s="1" customFormat="1" ht="25.5" spans="1:9">
      <c r="A160" s="7" t="s">
        <v>10</v>
      </c>
      <c r="B160" s="7" t="s">
        <v>11</v>
      </c>
      <c r="C160" s="7" t="s">
        <v>549</v>
      </c>
      <c r="D160" s="7" t="s">
        <v>550</v>
      </c>
      <c r="E160" s="7" t="s">
        <v>14</v>
      </c>
      <c r="F160" s="7" t="s">
        <v>551</v>
      </c>
      <c r="G160" s="8" t="str">
        <f>HYPERLINK("http://120.92.71.219:7080/cx_sage/public/student_show_info.shtml?userId=XNYESFGDZKXX-14495200731&amp;token=YWJiOGYwYWI1ZA","http://120.92.71.219:7080/cx_sage/public/student_show_info.shtml?userId=XNYESFGDZKXX-14495200731&amp;token=YWJiOGYwYWI1ZA")</f>
        <v>http://120.92.71.219:7080/cx_sage/public/student_show_info.shtml?userId=XNYESFGDZKXX-14495200731&amp;token=YWJiOGYwYWI1ZA</v>
      </c>
      <c r="H160" s="7" t="s">
        <v>123</v>
      </c>
      <c r="I160" s="9" t="s">
        <v>26</v>
      </c>
    </row>
    <row r="161" s="1" customFormat="1" ht="25.5" spans="1:9">
      <c r="A161" s="7" t="s">
        <v>10</v>
      </c>
      <c r="B161" s="7" t="s">
        <v>11</v>
      </c>
      <c r="C161" s="7" t="s">
        <v>552</v>
      </c>
      <c r="D161" s="7" t="s">
        <v>553</v>
      </c>
      <c r="E161" s="7" t="s">
        <v>14</v>
      </c>
      <c r="F161" s="7" t="s">
        <v>554</v>
      </c>
      <c r="G161" s="8" t="str">
        <f>HYPERLINK("http://120.92.71.219:7080/cx_sage/public/student_show_info.shtml?userId=XNYESFGDZKXX-14495200732&amp;token=MGVmNTYxN2ZjNQ","http://120.92.71.219:7080/cx_sage/public/student_show_info.shtml?userId=XNYESFGDZKXX-14495200732&amp;token=MGVmNTYxN2ZjNQ")</f>
        <v>http://120.92.71.219:7080/cx_sage/public/student_show_info.shtml?userId=XNYESFGDZKXX-14495200732&amp;token=MGVmNTYxN2ZjNQ</v>
      </c>
      <c r="H161" s="7" t="s">
        <v>45</v>
      </c>
      <c r="I161" s="9" t="s">
        <v>129</v>
      </c>
    </row>
    <row r="162" s="1" customFormat="1" ht="25.5" spans="1:9">
      <c r="A162" s="7" t="s">
        <v>10</v>
      </c>
      <c r="B162" s="7" t="s">
        <v>11</v>
      </c>
      <c r="C162" s="7" t="s">
        <v>555</v>
      </c>
      <c r="D162" s="7" t="s">
        <v>556</v>
      </c>
      <c r="E162" s="7" t="s">
        <v>14</v>
      </c>
      <c r="F162" s="7" t="s">
        <v>557</v>
      </c>
      <c r="G162" s="8" t="str">
        <f>HYPERLINK("http://120.92.71.219:7080/cx_sage/public/student_show_info.shtml?userId=XNYESFGDZKXX-14495200733&amp;token=NTExZTI0N2Q1MA","http://120.92.71.219:7080/cx_sage/public/student_show_info.shtml?userId=XNYESFGDZKXX-14495200733&amp;token=NTExZTI0N2Q1MA")</f>
        <v>http://120.92.71.219:7080/cx_sage/public/student_show_info.shtml?userId=XNYESFGDZKXX-14495200733&amp;token=NTExZTI0N2Q1MA</v>
      </c>
      <c r="H162" s="7" t="s">
        <v>165</v>
      </c>
      <c r="I162" s="9" t="s">
        <v>17</v>
      </c>
    </row>
    <row r="163" s="1" customFormat="1" ht="25.5" spans="1:9">
      <c r="A163" s="7" t="s">
        <v>10</v>
      </c>
      <c r="B163" s="7" t="s">
        <v>11</v>
      </c>
      <c r="C163" s="7" t="s">
        <v>558</v>
      </c>
      <c r="D163" s="7" t="s">
        <v>559</v>
      </c>
      <c r="E163" s="7" t="s">
        <v>14</v>
      </c>
      <c r="F163" s="7" t="s">
        <v>560</v>
      </c>
      <c r="G163" s="8" t="str">
        <f>HYPERLINK("http://120.92.71.219:7080/cx_sage/public/student_show_info.shtml?userId=XNYESFGDZKXX-14495200734&amp;token=MjlkNTEyNDg2NQ","http://120.92.71.219:7080/cx_sage/public/student_show_info.shtml?userId=XNYESFGDZKXX-14495200734&amp;token=MjlkNTEyNDg2NQ")</f>
        <v>http://120.92.71.219:7080/cx_sage/public/student_show_info.shtml?userId=XNYESFGDZKXX-14495200734&amp;token=MjlkNTEyNDg2NQ</v>
      </c>
      <c r="H163" s="7" t="s">
        <v>142</v>
      </c>
      <c r="I163" s="9" t="s">
        <v>81</v>
      </c>
    </row>
    <row r="164" s="1" customFormat="1" ht="25.5" spans="1:9">
      <c r="A164" s="7" t="s">
        <v>10</v>
      </c>
      <c r="B164" s="7" t="s">
        <v>11</v>
      </c>
      <c r="C164" s="7" t="s">
        <v>561</v>
      </c>
      <c r="D164" s="7" t="s">
        <v>562</v>
      </c>
      <c r="E164" s="7" t="s">
        <v>14</v>
      </c>
      <c r="F164" s="7" t="s">
        <v>563</v>
      </c>
      <c r="G164" s="8" t="str">
        <f>HYPERLINK("http://120.92.71.219:7080/cx_sage/public/student_show_info.shtml?userId=XNYESFGDZKXX-14495200735&amp;token=NDAyNjdkM2VlMw","http://120.92.71.219:7080/cx_sage/public/student_show_info.shtml?userId=XNYESFGDZKXX-14495200735&amp;token=NDAyNjdkM2VlMw")</f>
        <v>http://120.92.71.219:7080/cx_sage/public/student_show_info.shtml?userId=XNYESFGDZKXX-14495200735&amp;token=NDAyNjdkM2VlMw</v>
      </c>
      <c r="H164" s="7" t="s">
        <v>502</v>
      </c>
      <c r="I164" s="9" t="s">
        <v>17</v>
      </c>
    </row>
    <row r="165" s="1" customFormat="1" ht="25.5" spans="1:9">
      <c r="A165" s="7" t="s">
        <v>10</v>
      </c>
      <c r="B165" s="7" t="s">
        <v>11</v>
      </c>
      <c r="C165" s="7" t="s">
        <v>564</v>
      </c>
      <c r="D165" s="7" t="s">
        <v>565</v>
      </c>
      <c r="E165" s="7" t="s">
        <v>14</v>
      </c>
      <c r="F165" s="7" t="s">
        <v>566</v>
      </c>
      <c r="G165" s="8" t="str">
        <f>HYPERLINK("http://120.92.71.219:7080/cx_sage/public/student_show_info.shtml?userId=XNYESFGDZKXX-14495200736&amp;token=NDkzZDIxOGE2MQ","http://120.92.71.219:7080/cx_sage/public/student_show_info.shtml?userId=XNYESFGDZKXX-14495200736&amp;token=NDkzZDIxOGE2MQ")</f>
        <v>http://120.92.71.219:7080/cx_sage/public/student_show_info.shtml?userId=XNYESFGDZKXX-14495200736&amp;token=NDkzZDIxOGE2MQ</v>
      </c>
      <c r="H165" s="7" t="s">
        <v>567</v>
      </c>
      <c r="I165" s="9" t="s">
        <v>59</v>
      </c>
    </row>
    <row r="166" s="1" customFormat="1" ht="25.5" spans="1:9">
      <c r="A166" s="7" t="s">
        <v>10</v>
      </c>
      <c r="B166" s="7" t="s">
        <v>11</v>
      </c>
      <c r="C166" s="7" t="s">
        <v>568</v>
      </c>
      <c r="D166" s="7" t="s">
        <v>569</v>
      </c>
      <c r="E166" s="7" t="s">
        <v>14</v>
      </c>
      <c r="F166" s="7" t="s">
        <v>570</v>
      </c>
      <c r="G166" s="8" t="str">
        <f>HYPERLINK("http://120.92.71.219:7080/cx_sage/public/student_show_info.shtml?userId=XNYESFGDZKXX-14495200740&amp;token=M2UzMWUxMzE0ZQ","http://120.92.71.219:7080/cx_sage/public/student_show_info.shtml?userId=XNYESFGDZKXX-14495200740&amp;token=M2UzMWUxMzE0ZQ")</f>
        <v>http://120.92.71.219:7080/cx_sage/public/student_show_info.shtml?userId=XNYESFGDZKXX-14495200740&amp;token=M2UzMWUxMzE0ZQ</v>
      </c>
      <c r="H166" s="7" t="s">
        <v>58</v>
      </c>
      <c r="I166" s="9" t="s">
        <v>41</v>
      </c>
    </row>
    <row r="167" s="1" customFormat="1" ht="25.5" spans="1:9">
      <c r="A167" s="7" t="s">
        <v>10</v>
      </c>
      <c r="B167" s="7" t="s">
        <v>11</v>
      </c>
      <c r="C167" s="7" t="s">
        <v>571</v>
      </c>
      <c r="D167" s="7" t="s">
        <v>572</v>
      </c>
      <c r="E167" s="7" t="s">
        <v>14</v>
      </c>
      <c r="F167" s="7" t="s">
        <v>573</v>
      </c>
      <c r="G167" s="8" t="str">
        <f>HYPERLINK("http://120.92.71.219:7080/cx_sage/public/student_show_info.shtml?userId=XNYESFGDZKXX-14495200743&amp;token=YTUwNmNhZmY4Yg","http://120.92.71.219:7080/cx_sage/public/student_show_info.shtml?userId=XNYESFGDZKXX-14495200743&amp;token=YTUwNmNhZmY4Yg")</f>
        <v>http://120.92.71.219:7080/cx_sage/public/student_show_info.shtml?userId=XNYESFGDZKXX-14495200743&amp;token=YTUwNmNhZmY4Yg</v>
      </c>
      <c r="H167" s="7" t="s">
        <v>53</v>
      </c>
      <c r="I167" s="9" t="s">
        <v>26</v>
      </c>
    </row>
    <row r="168" s="1" customFormat="1" ht="25.5" spans="1:9">
      <c r="A168" s="7" t="s">
        <v>10</v>
      </c>
      <c r="B168" s="7" t="s">
        <v>11</v>
      </c>
      <c r="C168" s="7" t="s">
        <v>574</v>
      </c>
      <c r="D168" s="7" t="s">
        <v>575</v>
      </c>
      <c r="E168" s="7" t="s">
        <v>14</v>
      </c>
      <c r="F168" s="7" t="s">
        <v>576</v>
      </c>
      <c r="G168" s="8" t="str">
        <f>HYPERLINK("http://120.92.71.219:7080/cx_sage/public/student_show_info.shtml?userId=XNYESFGDZKXX-14495200747&amp;token=NzBjYTQxMTRiNQ","http://120.92.71.219:7080/cx_sage/public/student_show_info.shtml?userId=XNYESFGDZKXX-14495200747&amp;token=NzBjYTQxMTRiNQ")</f>
        <v>http://120.92.71.219:7080/cx_sage/public/student_show_info.shtml?userId=XNYESFGDZKXX-14495200747&amp;token=NzBjYTQxMTRiNQ</v>
      </c>
      <c r="H168" s="7" t="s">
        <v>58</v>
      </c>
      <c r="I168" s="9" t="s">
        <v>59</v>
      </c>
    </row>
    <row r="169" s="1" customFormat="1" ht="25.5" spans="1:9">
      <c r="A169" s="7" t="s">
        <v>10</v>
      </c>
      <c r="B169" s="7" t="s">
        <v>11</v>
      </c>
      <c r="C169" s="7" t="s">
        <v>577</v>
      </c>
      <c r="D169" s="7" t="s">
        <v>578</v>
      </c>
      <c r="E169" s="7" t="s">
        <v>14</v>
      </c>
      <c r="F169" s="7" t="s">
        <v>579</v>
      </c>
      <c r="G169" s="8" t="str">
        <f>HYPERLINK("http://120.92.71.219:7080/cx_sage/public/student_show_info.shtml?userId=XNYESFGDZKXX-14495200749&amp;token=ODE4NjEyM2Y0Ng","http://120.92.71.219:7080/cx_sage/public/student_show_info.shtml?userId=XNYESFGDZKXX-14495200749&amp;token=ODE4NjEyM2Y0Ng")</f>
        <v>http://120.92.71.219:7080/cx_sage/public/student_show_info.shtml?userId=XNYESFGDZKXX-14495200749&amp;token=ODE4NjEyM2Y0Ng</v>
      </c>
      <c r="H169" s="7" t="s">
        <v>567</v>
      </c>
      <c r="I169" s="9" t="s">
        <v>73</v>
      </c>
    </row>
    <row r="170" s="1" customFormat="1" ht="25.5" spans="1:9">
      <c r="A170" s="7" t="s">
        <v>10</v>
      </c>
      <c r="B170" s="7" t="s">
        <v>11</v>
      </c>
      <c r="C170" s="7" t="s">
        <v>580</v>
      </c>
      <c r="D170" s="7" t="s">
        <v>581</v>
      </c>
      <c r="E170" s="7" t="s">
        <v>14</v>
      </c>
      <c r="F170" s="7" t="s">
        <v>582</v>
      </c>
      <c r="G170" s="8" t="str">
        <f>HYPERLINK("http://120.92.71.219:7080/cx_sage/public/student_show_info.shtml?userId=XNYESFGDZKXX-14495200752&amp;token=ZTlhYjY0ODY4ZA","http://120.92.71.219:7080/cx_sage/public/student_show_info.shtml?userId=XNYESFGDZKXX-14495200752&amp;token=ZTlhYjY0ODY4ZA")</f>
        <v>http://120.92.71.219:7080/cx_sage/public/student_show_info.shtml?userId=XNYESFGDZKXX-14495200752&amp;token=ZTlhYjY0ODY4ZA</v>
      </c>
      <c r="H170" s="7" t="s">
        <v>88</v>
      </c>
      <c r="I170" s="9" t="s">
        <v>203</v>
      </c>
    </row>
    <row r="171" s="1" customFormat="1" ht="25.5" spans="1:9">
      <c r="A171" s="7" t="s">
        <v>10</v>
      </c>
      <c r="B171" s="7" t="s">
        <v>11</v>
      </c>
      <c r="C171" s="7" t="s">
        <v>583</v>
      </c>
      <c r="D171" s="7" t="s">
        <v>584</v>
      </c>
      <c r="E171" s="7" t="s">
        <v>14</v>
      </c>
      <c r="F171" s="7" t="s">
        <v>585</v>
      </c>
      <c r="G171" s="8" t="str">
        <f>HYPERLINK("http://120.92.71.219:7080/cx_sage/public/student_show_info.shtml?userId=XNYESFGDZKXX-14495200754&amp;token=ZTk5YmY2NTc0ZQ","http://120.92.71.219:7080/cx_sage/public/student_show_info.shtml?userId=XNYESFGDZKXX-14495200754&amp;token=ZTk5YmY2NTc0ZQ")</f>
        <v>http://120.92.71.219:7080/cx_sage/public/student_show_info.shtml?userId=XNYESFGDZKXX-14495200754&amp;token=ZTk5YmY2NTc0ZQ</v>
      </c>
      <c r="H171" s="7" t="s">
        <v>586</v>
      </c>
      <c r="I171" s="9" t="s">
        <v>203</v>
      </c>
    </row>
    <row r="172" s="1" customFormat="1" ht="25.5" spans="1:9">
      <c r="A172" s="7" t="s">
        <v>10</v>
      </c>
      <c r="B172" s="7" t="s">
        <v>11</v>
      </c>
      <c r="C172" s="7" t="s">
        <v>587</v>
      </c>
      <c r="D172" s="7" t="s">
        <v>588</v>
      </c>
      <c r="E172" s="7" t="s">
        <v>14</v>
      </c>
      <c r="F172" s="7" t="s">
        <v>589</v>
      </c>
      <c r="G172" s="8" t="str">
        <f>HYPERLINK("http://120.92.71.219:7080/cx_sage/public/student_show_info.shtml?userId=XNYESFGDZKXX-14495200755&amp;token=M2Q0MjY2N2JhZQ","http://120.92.71.219:7080/cx_sage/public/student_show_info.shtml?userId=XNYESFGDZKXX-14495200755&amp;token=M2Q0MjY2N2JhZQ")</f>
        <v>http://120.92.71.219:7080/cx_sage/public/student_show_info.shtml?userId=XNYESFGDZKXX-14495200755&amp;token=M2Q0MjY2N2JhZQ</v>
      </c>
      <c r="H172" s="7" t="s">
        <v>45</v>
      </c>
      <c r="I172" s="9" t="s">
        <v>203</v>
      </c>
    </row>
    <row r="173" s="1" customFormat="1" ht="25.5" spans="1:9">
      <c r="A173" s="7" t="s">
        <v>10</v>
      </c>
      <c r="B173" s="7" t="s">
        <v>11</v>
      </c>
      <c r="C173" s="7" t="s">
        <v>590</v>
      </c>
      <c r="D173" s="7" t="s">
        <v>591</v>
      </c>
      <c r="E173" s="7" t="s">
        <v>14</v>
      </c>
      <c r="F173" s="7" t="s">
        <v>592</v>
      </c>
      <c r="G173" s="8" t="str">
        <f>HYPERLINK("http://120.92.71.219:7080/cx_sage/public/student_show_info.shtml?userId=XNYESFGDZKXX-14495200756&amp;token=ODE1Y2Y2MzhiNw","http://120.92.71.219:7080/cx_sage/public/student_show_info.shtml?userId=XNYESFGDZKXX-14495200756&amp;token=ODE1Y2Y2MzhiNw")</f>
        <v>http://120.92.71.219:7080/cx_sage/public/student_show_info.shtml?userId=XNYESFGDZKXX-14495200756&amp;token=ODE1Y2Y2MzhiNw</v>
      </c>
      <c r="H173" s="7" t="s">
        <v>142</v>
      </c>
      <c r="I173" s="9" t="s">
        <v>59</v>
      </c>
    </row>
    <row r="174" s="1" customFormat="1" ht="25.5" spans="1:9">
      <c r="A174" s="7" t="s">
        <v>10</v>
      </c>
      <c r="B174" s="7" t="s">
        <v>11</v>
      </c>
      <c r="C174" s="7" t="s">
        <v>593</v>
      </c>
      <c r="D174" s="7" t="s">
        <v>594</v>
      </c>
      <c r="E174" s="7" t="s">
        <v>14</v>
      </c>
      <c r="F174" s="7" t="s">
        <v>595</v>
      </c>
      <c r="G174" s="8" t="str">
        <f>HYPERLINK("http://120.92.71.219:7080/cx_sage/public/student_show_info.shtml?userId=XNYESFGDZKXX-14495200757&amp;token=ODc3NGY3NWVmNg","http://120.92.71.219:7080/cx_sage/public/student_show_info.shtml?userId=XNYESFGDZKXX-14495200757&amp;token=ODc3NGY3NWVmNg")</f>
        <v>http://120.92.71.219:7080/cx_sage/public/student_show_info.shtml?userId=XNYESFGDZKXX-14495200757&amp;token=ODc3NGY3NWVmNg</v>
      </c>
      <c r="H174" s="7" t="s">
        <v>30</v>
      </c>
      <c r="I174" s="9" t="s">
        <v>54</v>
      </c>
    </row>
    <row r="175" s="1" customFormat="1" ht="25.5" spans="1:9">
      <c r="A175" s="7" t="s">
        <v>10</v>
      </c>
      <c r="B175" s="7" t="s">
        <v>11</v>
      </c>
      <c r="C175" s="7" t="s">
        <v>596</v>
      </c>
      <c r="D175" s="7" t="s">
        <v>597</v>
      </c>
      <c r="E175" s="7" t="s">
        <v>14</v>
      </c>
      <c r="F175" s="7" t="s">
        <v>598</v>
      </c>
      <c r="G175" s="8" t="str">
        <f>HYPERLINK("http://120.92.71.219:7080/cx_sage/public/student_show_info.shtml?userId=XNYESFGDZKXX-14495200761&amp;token=YjQzZTA0ZjU1Ng","http://120.92.71.219:7080/cx_sage/public/student_show_info.shtml?userId=XNYESFGDZKXX-14495200761&amp;token=YjQzZTA0ZjU1Ng")</f>
        <v>http://120.92.71.219:7080/cx_sage/public/student_show_info.shtml?userId=XNYESFGDZKXX-14495200761&amp;token=YjQzZTA0ZjU1Ng</v>
      </c>
      <c r="H175" s="7" t="s">
        <v>21</v>
      </c>
      <c r="I175" s="9" t="s">
        <v>81</v>
      </c>
    </row>
    <row r="176" s="1" customFormat="1" ht="25.5" spans="1:9">
      <c r="A176" s="7" t="s">
        <v>10</v>
      </c>
      <c r="B176" s="7" t="s">
        <v>11</v>
      </c>
      <c r="C176" s="7" t="s">
        <v>599</v>
      </c>
      <c r="D176" s="7" t="s">
        <v>600</v>
      </c>
      <c r="E176" s="7" t="s">
        <v>14</v>
      </c>
      <c r="F176" s="7" t="s">
        <v>601</v>
      </c>
      <c r="G176" s="8" t="str">
        <f>HYPERLINK("http://120.92.71.219:7080/cx_sage/public/student_show_info.shtml?userId=XNYESFGDZKXX-14495200762&amp;token=ZWI4YjQyNWJjYg","http://120.92.71.219:7080/cx_sage/public/student_show_info.shtml?userId=XNYESFGDZKXX-14495200762&amp;token=ZWI4YjQyNWJjYg")</f>
        <v>http://120.92.71.219:7080/cx_sage/public/student_show_info.shtml?userId=XNYESFGDZKXX-14495200762&amp;token=ZWI4YjQyNWJjYg</v>
      </c>
      <c r="H176" s="7" t="s">
        <v>157</v>
      </c>
      <c r="I176" s="9" t="s">
        <v>59</v>
      </c>
    </row>
    <row r="177" s="1" customFormat="1" ht="25.5" spans="1:9">
      <c r="A177" s="7" t="s">
        <v>10</v>
      </c>
      <c r="B177" s="7" t="s">
        <v>11</v>
      </c>
      <c r="C177" s="7" t="s">
        <v>602</v>
      </c>
      <c r="D177" s="7" t="s">
        <v>603</v>
      </c>
      <c r="E177" s="7" t="s">
        <v>14</v>
      </c>
      <c r="F177" s="7" t="s">
        <v>604</v>
      </c>
      <c r="G177" s="8" t="str">
        <f>HYPERLINK("http://120.92.71.219:7080/cx_sage/public/student_show_info.shtml?userId=XNYESFGDZKXX-14495200765&amp;token=MWJiNDQ4ZTNhNA","http://120.92.71.219:7080/cx_sage/public/student_show_info.shtml?userId=XNYESFGDZKXX-14495200765&amp;token=MWJiNDQ4ZTNhNA")</f>
        <v>http://120.92.71.219:7080/cx_sage/public/student_show_info.shtml?userId=XNYESFGDZKXX-14495200765&amp;token=MWJiNDQ4ZTNhNA</v>
      </c>
      <c r="H177" s="7" t="s">
        <v>88</v>
      </c>
      <c r="I177" s="9" t="s">
        <v>81</v>
      </c>
    </row>
    <row r="178" s="1" customFormat="1" ht="25.5" spans="1:9">
      <c r="A178" s="7" t="s">
        <v>10</v>
      </c>
      <c r="B178" s="7" t="s">
        <v>11</v>
      </c>
      <c r="C178" s="7" t="s">
        <v>605</v>
      </c>
      <c r="D178" s="7" t="s">
        <v>606</v>
      </c>
      <c r="E178" s="7" t="s">
        <v>14</v>
      </c>
      <c r="F178" s="7" t="s">
        <v>607</v>
      </c>
      <c r="G178" s="8" t="str">
        <f>HYPERLINK("http://120.92.71.219:7080/cx_sage/public/student_show_info.shtml?userId=XNYESFGDZKXX-14495200767&amp;token=NDgwMWY2YjUxMg","http://120.92.71.219:7080/cx_sage/public/student_show_info.shtml?userId=XNYESFGDZKXX-14495200767&amp;token=NDgwMWY2YjUxMg")</f>
        <v>http://120.92.71.219:7080/cx_sage/public/student_show_info.shtml?userId=XNYESFGDZKXX-14495200767&amp;token=NDgwMWY2YjUxMg</v>
      </c>
      <c r="H178" s="7" t="s">
        <v>142</v>
      </c>
      <c r="I178" s="9" t="s">
        <v>17</v>
      </c>
    </row>
    <row r="179" s="1" customFormat="1" ht="25.5" spans="1:9">
      <c r="A179" s="7" t="s">
        <v>10</v>
      </c>
      <c r="B179" s="7" t="s">
        <v>11</v>
      </c>
      <c r="C179" s="7" t="s">
        <v>608</v>
      </c>
      <c r="D179" s="7" t="s">
        <v>609</v>
      </c>
      <c r="E179" s="7" t="s">
        <v>14</v>
      </c>
      <c r="F179" s="7" t="s">
        <v>610</v>
      </c>
      <c r="G179" s="8" t="str">
        <f>HYPERLINK("http://120.92.71.219:7080/cx_sage/public/student_show_info.shtml?userId=XNYESFGDZKXX-14495200769&amp;token=N2Q4MDYxMmE1Nw","http://120.92.71.219:7080/cx_sage/public/student_show_info.shtml?userId=XNYESFGDZKXX-14495200769&amp;token=N2Q4MDYxMmE1Nw")</f>
        <v>http://120.92.71.219:7080/cx_sage/public/student_show_info.shtml?userId=XNYESFGDZKXX-14495200769&amp;token=N2Q4MDYxMmE1Nw</v>
      </c>
      <c r="H179" s="7" t="s">
        <v>128</v>
      </c>
      <c r="I179" s="9" t="s">
        <v>59</v>
      </c>
    </row>
    <row r="180" s="1" customFormat="1" ht="25.5" spans="1:9">
      <c r="A180" s="7" t="s">
        <v>10</v>
      </c>
      <c r="B180" s="7" t="s">
        <v>11</v>
      </c>
      <c r="C180" s="7" t="s">
        <v>611</v>
      </c>
      <c r="D180" s="7" t="s">
        <v>612</v>
      </c>
      <c r="E180" s="7" t="s">
        <v>14</v>
      </c>
      <c r="F180" s="7" t="s">
        <v>613</v>
      </c>
      <c r="G180" s="8" t="str">
        <f>HYPERLINK("http://120.92.71.219:7080/cx_sage/public/student_show_info.shtml?userId=XNYESFGDZKXX-14495200771&amp;token=Yjk0OTg4MGQ2Ng","http://120.92.71.219:7080/cx_sage/public/student_show_info.shtml?userId=XNYESFGDZKXX-14495200771&amp;token=Yjk0OTg4MGQ2Ng")</f>
        <v>http://120.92.71.219:7080/cx_sage/public/student_show_info.shtml?userId=XNYESFGDZKXX-14495200771&amp;token=Yjk0OTg4MGQ2Ng</v>
      </c>
      <c r="H180" s="7" t="s">
        <v>53</v>
      </c>
      <c r="I180" s="9" t="s">
        <v>41</v>
      </c>
    </row>
    <row r="181" s="1" customFormat="1" ht="25.5" spans="1:9">
      <c r="A181" s="7" t="s">
        <v>10</v>
      </c>
      <c r="B181" s="7" t="s">
        <v>11</v>
      </c>
      <c r="C181" s="7" t="s">
        <v>614</v>
      </c>
      <c r="D181" s="7" t="s">
        <v>615</v>
      </c>
      <c r="E181" s="7" t="s">
        <v>14</v>
      </c>
      <c r="F181" s="7" t="s">
        <v>616</v>
      </c>
      <c r="G181" s="8" t="str">
        <f>HYPERLINK("http://120.92.71.219:7080/cx_sage/public/student_show_info.shtml?userId=XNYESFGDZKXX-14495200773&amp;token=MzkzOTA4N2E1YQ","http://120.92.71.219:7080/cx_sage/public/student_show_info.shtml?userId=XNYESFGDZKXX-14495200773&amp;token=MzkzOTA4N2E1YQ")</f>
        <v>http://120.92.71.219:7080/cx_sage/public/student_show_info.shtml?userId=XNYESFGDZKXX-14495200773&amp;token=MzkzOTA4N2E1YQ</v>
      </c>
      <c r="H181" s="7" t="s">
        <v>123</v>
      </c>
      <c r="I181" s="9" t="s">
        <v>124</v>
      </c>
    </row>
    <row r="182" s="1" customFormat="1" ht="25.5" spans="1:9">
      <c r="A182" s="7" t="s">
        <v>10</v>
      </c>
      <c r="B182" s="7" t="s">
        <v>11</v>
      </c>
      <c r="C182" s="7" t="s">
        <v>617</v>
      </c>
      <c r="D182" s="7" t="s">
        <v>618</v>
      </c>
      <c r="E182" s="7" t="s">
        <v>14</v>
      </c>
      <c r="F182" s="7" t="s">
        <v>619</v>
      </c>
      <c r="G182" s="8" t="str">
        <f>HYPERLINK("http://120.92.71.219:7080/cx_sage/public/student_show_info.shtml?userId=XNYESFGDZKXX-14495200775&amp;token=MWVmNTAxOTIwMQ","http://120.92.71.219:7080/cx_sage/public/student_show_info.shtml?userId=XNYESFGDZKXX-14495200775&amp;token=MWVmNTAxOTIwMQ")</f>
        <v>http://120.92.71.219:7080/cx_sage/public/student_show_info.shtml?userId=XNYESFGDZKXX-14495200775&amp;token=MWVmNTAxOTIwMQ</v>
      </c>
      <c r="H182" s="7" t="s">
        <v>482</v>
      </c>
      <c r="I182" s="9" t="s">
        <v>77</v>
      </c>
    </row>
    <row r="183" s="1" customFormat="1" ht="25.5" spans="1:9">
      <c r="A183" s="7" t="s">
        <v>10</v>
      </c>
      <c r="B183" s="7" t="s">
        <v>11</v>
      </c>
      <c r="C183" s="7" t="s">
        <v>620</v>
      </c>
      <c r="D183" s="7" t="s">
        <v>621</v>
      </c>
      <c r="E183" s="7" t="s">
        <v>14</v>
      </c>
      <c r="F183" s="7" t="s">
        <v>622</v>
      </c>
      <c r="G183" s="8" t="str">
        <f>HYPERLINK("http://120.92.71.219:7080/cx_sage/public/student_show_info.shtml?userId=XNYESFGDZKXX-14495200776&amp;token=ZGY1NjVjZmJmOA","http://120.92.71.219:7080/cx_sage/public/student_show_info.shtml?userId=XNYESFGDZKXX-14495200776&amp;token=ZGY1NjVjZmJmOA")</f>
        <v>http://120.92.71.219:7080/cx_sage/public/student_show_info.shtml?userId=XNYESFGDZKXX-14495200776&amp;token=ZGY1NjVjZmJmOA</v>
      </c>
      <c r="H183" s="7" t="s">
        <v>68</v>
      </c>
      <c r="I183" s="9" t="s">
        <v>17</v>
      </c>
    </row>
    <row r="184" s="1" customFormat="1" ht="25.5" spans="1:9">
      <c r="A184" s="7" t="s">
        <v>10</v>
      </c>
      <c r="B184" s="7" t="s">
        <v>11</v>
      </c>
      <c r="C184" s="7" t="s">
        <v>623</v>
      </c>
      <c r="D184" s="7" t="s">
        <v>624</v>
      </c>
      <c r="E184" s="7" t="s">
        <v>14</v>
      </c>
      <c r="F184" s="7" t="s">
        <v>625</v>
      </c>
      <c r="G184" s="8" t="str">
        <f>HYPERLINK("http://120.92.71.219:7080/cx_sage/public/student_show_info.shtml?userId=XNYESFGDZKXX-14495200777&amp;token=NjZiOTVlYmZlZQ","http://120.92.71.219:7080/cx_sage/public/student_show_info.shtml?userId=XNYESFGDZKXX-14495200777&amp;token=NjZiOTVlYmZlZQ")</f>
        <v>http://120.92.71.219:7080/cx_sage/public/student_show_info.shtml?userId=XNYESFGDZKXX-14495200777&amp;token=NjZiOTVlYmZlZQ</v>
      </c>
      <c r="H184" s="7" t="s">
        <v>146</v>
      </c>
      <c r="I184" s="9" t="s">
        <v>36</v>
      </c>
    </row>
    <row r="185" s="1" customFormat="1" ht="25.5" spans="1:9">
      <c r="A185" s="7" t="s">
        <v>10</v>
      </c>
      <c r="B185" s="7" t="s">
        <v>11</v>
      </c>
      <c r="C185" s="7" t="s">
        <v>626</v>
      </c>
      <c r="D185" s="7" t="s">
        <v>627</v>
      </c>
      <c r="E185" s="7" t="s">
        <v>14</v>
      </c>
      <c r="F185" s="7" t="s">
        <v>628</v>
      </c>
      <c r="G185" s="8" t="str">
        <f>HYPERLINK("http://120.92.71.219:7080/cx_sage/public/student_show_info.shtml?userId=XNYESFGDZKXX-14495200779&amp;token=MDAxNDA3YjgyNQ","http://120.92.71.219:7080/cx_sage/public/student_show_info.shtml?userId=XNYESFGDZKXX-14495200779&amp;token=MDAxNDA3YjgyNQ")</f>
        <v>http://120.92.71.219:7080/cx_sage/public/student_show_info.shtml?userId=XNYESFGDZKXX-14495200779&amp;token=MDAxNDA3YjgyNQ</v>
      </c>
      <c r="H185" s="7" t="s">
        <v>16</v>
      </c>
      <c r="I185" s="9" t="s">
        <v>41</v>
      </c>
    </row>
    <row r="186" s="1" customFormat="1" ht="25.5" spans="1:9">
      <c r="A186" s="7" t="s">
        <v>10</v>
      </c>
      <c r="B186" s="7" t="s">
        <v>11</v>
      </c>
      <c r="C186" s="7" t="s">
        <v>629</v>
      </c>
      <c r="D186" s="7" t="s">
        <v>630</v>
      </c>
      <c r="E186" s="7" t="s">
        <v>14</v>
      </c>
      <c r="F186" s="7" t="s">
        <v>631</v>
      </c>
      <c r="G186" s="8" t="str">
        <f>HYPERLINK("http://120.92.71.219:7080/cx_sage/public/student_show_info.shtml?userId=XNYESFGDZKXX-14495200780&amp;token=YzhjYWI3NDE1OA","http://120.92.71.219:7080/cx_sage/public/student_show_info.shtml?userId=XNYESFGDZKXX-14495200780&amp;token=YzhjYWI3NDE1OA")</f>
        <v>http://120.92.71.219:7080/cx_sage/public/student_show_info.shtml?userId=XNYESFGDZKXX-14495200780&amp;token=YzhjYWI3NDE1OA</v>
      </c>
      <c r="H186" s="7" t="s">
        <v>16</v>
      </c>
      <c r="I186" s="9" t="s">
        <v>73</v>
      </c>
    </row>
    <row r="187" s="1" customFormat="1" ht="25.5" spans="1:9">
      <c r="A187" s="7" t="s">
        <v>10</v>
      </c>
      <c r="B187" s="7" t="s">
        <v>11</v>
      </c>
      <c r="C187" s="7" t="s">
        <v>632</v>
      </c>
      <c r="D187" s="7" t="s">
        <v>633</v>
      </c>
      <c r="E187" s="7" t="s">
        <v>14</v>
      </c>
      <c r="F187" s="7" t="s">
        <v>634</v>
      </c>
      <c r="G187" s="8" t="str">
        <f>HYPERLINK("http://120.92.71.219:7080/cx_sage/public/student_show_info.shtml?userId=XNYESFGDZKXX-14495200781&amp;token=NTBhODIyMTY0Yg","http://120.92.71.219:7080/cx_sage/public/student_show_info.shtml?userId=XNYESFGDZKXX-14495200781&amp;token=NTBhODIyMTY0Yg")</f>
        <v>http://120.92.71.219:7080/cx_sage/public/student_show_info.shtml?userId=XNYESFGDZKXX-14495200781&amp;token=NTBhODIyMTY0Yg</v>
      </c>
      <c r="H187" s="7" t="s">
        <v>635</v>
      </c>
      <c r="I187" s="9" t="s">
        <v>81</v>
      </c>
    </row>
    <row r="188" s="1" customFormat="1" ht="25.5" spans="1:9">
      <c r="A188" s="7" t="s">
        <v>10</v>
      </c>
      <c r="B188" s="7" t="s">
        <v>11</v>
      </c>
      <c r="C188" s="7" t="s">
        <v>636</v>
      </c>
      <c r="D188" s="7" t="s">
        <v>637</v>
      </c>
      <c r="E188" s="7" t="s">
        <v>14</v>
      </c>
      <c r="F188" s="7" t="s">
        <v>638</v>
      </c>
      <c r="G188" s="8" t="str">
        <f>HYPERLINK("http://120.92.71.219:7080/cx_sage/public/student_show_info.shtml?userId=XNYESFGDZKXX-14495200784&amp;token=NjI0ZDFhMWI4Yw","http://120.92.71.219:7080/cx_sage/public/student_show_info.shtml?userId=XNYESFGDZKXX-14495200784&amp;token=NjI0ZDFhMWI4Yw")</f>
        <v>http://120.92.71.219:7080/cx_sage/public/student_show_info.shtml?userId=XNYESFGDZKXX-14495200784&amp;token=NjI0ZDFhMWI4Yw</v>
      </c>
      <c r="H188" s="7" t="s">
        <v>68</v>
      </c>
      <c r="I188" s="9" t="s">
        <v>64</v>
      </c>
    </row>
    <row r="189" s="1" customFormat="1" ht="25.5" spans="1:9">
      <c r="A189" s="7" t="s">
        <v>10</v>
      </c>
      <c r="B189" s="7" t="s">
        <v>11</v>
      </c>
      <c r="C189" s="7" t="s">
        <v>639</v>
      </c>
      <c r="D189" s="7" t="s">
        <v>640</v>
      </c>
      <c r="E189" s="7" t="s">
        <v>14</v>
      </c>
      <c r="F189" s="7" t="s">
        <v>641</v>
      </c>
      <c r="G189" s="8" t="str">
        <f>HYPERLINK("http://120.92.71.219:7080/cx_sage/public/student_show_info.shtml?userId=XNYESFGDZKXX-14495200785&amp;token=ZjAxMTYwNmIzNg","http://120.92.71.219:7080/cx_sage/public/student_show_info.shtml?userId=XNYESFGDZKXX-14495200785&amp;token=ZjAxMTYwNmIzNg")</f>
        <v>http://120.92.71.219:7080/cx_sage/public/student_show_info.shtml?userId=XNYESFGDZKXX-14495200785&amp;token=ZjAxMTYwNmIzNg</v>
      </c>
      <c r="H189" s="7" t="s">
        <v>192</v>
      </c>
      <c r="I189" s="9" t="s">
        <v>124</v>
      </c>
    </row>
    <row r="190" s="1" customFormat="1" ht="25.5" spans="1:9">
      <c r="A190" s="7" t="s">
        <v>10</v>
      </c>
      <c r="B190" s="7" t="s">
        <v>11</v>
      </c>
      <c r="C190" s="7" t="s">
        <v>642</v>
      </c>
      <c r="D190" s="7" t="s">
        <v>643</v>
      </c>
      <c r="E190" s="7" t="s">
        <v>14</v>
      </c>
      <c r="F190" s="7" t="s">
        <v>644</v>
      </c>
      <c r="G190" s="8" t="str">
        <f>HYPERLINK("http://120.92.71.219:7080/cx_sage/public/student_show_info.shtml?userId=XNYESFGDZKXX-14495200786&amp;token=ZTBiYTkyMWMwNw","http://120.92.71.219:7080/cx_sage/public/student_show_info.shtml?userId=XNYESFGDZKXX-14495200786&amp;token=ZTBiYTkyMWMwNw")</f>
        <v>http://120.92.71.219:7080/cx_sage/public/student_show_info.shtml?userId=XNYESFGDZKXX-14495200786&amp;token=ZTBiYTkyMWMwNw</v>
      </c>
      <c r="H190" s="7" t="s">
        <v>142</v>
      </c>
      <c r="I190" s="9" t="s">
        <v>26</v>
      </c>
    </row>
    <row r="191" s="1" customFormat="1" ht="25.5" spans="1:9">
      <c r="A191" s="7" t="s">
        <v>10</v>
      </c>
      <c r="B191" s="7" t="s">
        <v>11</v>
      </c>
      <c r="C191" s="7" t="s">
        <v>645</v>
      </c>
      <c r="D191" s="7" t="s">
        <v>646</v>
      </c>
      <c r="E191" s="7" t="s">
        <v>14</v>
      </c>
      <c r="F191" s="7" t="s">
        <v>647</v>
      </c>
      <c r="G191" s="8" t="str">
        <f>HYPERLINK("http://120.92.71.219:7080/cx_sage/public/student_show_info.shtml?userId=XNYESFGDZKXX-14495200789&amp;token=Nzk4YmMxZDlkNQ","http://120.92.71.219:7080/cx_sage/public/student_show_info.shtml?userId=XNYESFGDZKXX-14495200789&amp;token=Nzk4YmMxZDlkNQ")</f>
        <v>http://120.92.71.219:7080/cx_sage/public/student_show_info.shtml?userId=XNYESFGDZKXX-14495200789&amp;token=Nzk4YmMxZDlkNQ</v>
      </c>
      <c r="H191" s="7" t="s">
        <v>35</v>
      </c>
      <c r="I191" s="9" t="s">
        <v>203</v>
      </c>
    </row>
    <row r="192" s="1" customFormat="1" ht="25.5" spans="1:9">
      <c r="A192" s="7" t="s">
        <v>10</v>
      </c>
      <c r="B192" s="7" t="s">
        <v>11</v>
      </c>
      <c r="C192" s="7" t="s">
        <v>648</v>
      </c>
      <c r="D192" s="7" t="s">
        <v>649</v>
      </c>
      <c r="E192" s="7" t="s">
        <v>14</v>
      </c>
      <c r="F192" s="7" t="s">
        <v>650</v>
      </c>
      <c r="G192" s="8" t="str">
        <f>HYPERLINK("http://120.92.71.219:7080/cx_sage/public/student_show_info.shtml?userId=XNYESFGDZKXX-14495200793&amp;token=YTg2ZTYwMDgwZg","http://120.92.71.219:7080/cx_sage/public/student_show_info.shtml?userId=XNYESFGDZKXX-14495200793&amp;token=YTg2ZTYwMDgwZg")</f>
        <v>http://120.92.71.219:7080/cx_sage/public/student_show_info.shtml?userId=XNYESFGDZKXX-14495200793&amp;token=YTg2ZTYwMDgwZg</v>
      </c>
      <c r="H192" s="7" t="s">
        <v>357</v>
      </c>
      <c r="I192" s="9" t="s">
        <v>119</v>
      </c>
    </row>
    <row r="193" s="1" customFormat="1" ht="25.5" spans="1:9">
      <c r="A193" s="7" t="s">
        <v>10</v>
      </c>
      <c r="B193" s="7" t="s">
        <v>11</v>
      </c>
      <c r="C193" s="7" t="s">
        <v>651</v>
      </c>
      <c r="D193" s="7" t="s">
        <v>652</v>
      </c>
      <c r="E193" s="7" t="s">
        <v>14</v>
      </c>
      <c r="F193" s="7" t="s">
        <v>653</v>
      </c>
      <c r="G193" s="8" t="str">
        <f>HYPERLINK("http://120.92.71.219:7080/cx_sage/public/student_show_info.shtml?userId=XNYESFGDZKXX-14495200794&amp;token=MDMyMGU4YjQ0Mg","http://120.92.71.219:7080/cx_sage/public/student_show_info.shtml?userId=XNYESFGDZKXX-14495200794&amp;token=MDMyMGU4YjQ0Mg")</f>
        <v>http://120.92.71.219:7080/cx_sage/public/student_show_info.shtml?userId=XNYESFGDZKXX-14495200794&amp;token=MDMyMGU4YjQ0Mg</v>
      </c>
      <c r="H193" s="7" t="s">
        <v>53</v>
      </c>
      <c r="I193" s="9" t="s">
        <v>81</v>
      </c>
    </row>
    <row r="194" s="1" customFormat="1" ht="25.5" spans="1:9">
      <c r="A194" s="7" t="s">
        <v>10</v>
      </c>
      <c r="B194" s="7" t="s">
        <v>11</v>
      </c>
      <c r="C194" s="7" t="s">
        <v>654</v>
      </c>
      <c r="D194" s="7" t="s">
        <v>655</v>
      </c>
      <c r="E194" s="7" t="s">
        <v>14</v>
      </c>
      <c r="F194" s="7" t="s">
        <v>656</v>
      </c>
      <c r="G194" s="8" t="str">
        <f>HYPERLINK("http://120.92.71.219:7080/cx_sage/public/student_show_info.shtml?userId=XNYESFGDZKXX-14495200796&amp;token=MmNiOTY2Y2JmNQ","http://120.92.71.219:7080/cx_sage/public/student_show_info.shtml?userId=XNYESFGDZKXX-14495200796&amp;token=MmNiOTY2Y2JmNQ")</f>
        <v>http://120.92.71.219:7080/cx_sage/public/student_show_info.shtml?userId=XNYESFGDZKXX-14495200796&amp;token=MmNiOTY2Y2JmNQ</v>
      </c>
      <c r="H194" s="7" t="s">
        <v>35</v>
      </c>
      <c r="I194" s="9" t="s">
        <v>73</v>
      </c>
    </row>
    <row r="195" s="1" customFormat="1" ht="25.5" spans="1:9">
      <c r="A195" s="7" t="s">
        <v>10</v>
      </c>
      <c r="B195" s="7" t="s">
        <v>11</v>
      </c>
      <c r="C195" s="7" t="s">
        <v>657</v>
      </c>
      <c r="D195" s="7" t="s">
        <v>658</v>
      </c>
      <c r="E195" s="7" t="s">
        <v>14</v>
      </c>
      <c r="F195" s="7" t="s">
        <v>659</v>
      </c>
      <c r="G195" s="8" t="str">
        <f>HYPERLINK("http://120.92.71.219:7080/cx_sage/public/student_show_info.shtml?userId=XNYESFGDZKXX-14495200797&amp;token=ZWQzZjU2YjA4Zg","http://120.92.71.219:7080/cx_sage/public/student_show_info.shtml?userId=XNYESFGDZKXX-14495200797&amp;token=ZWQzZjU2YjA4Zg")</f>
        <v>http://120.92.71.219:7080/cx_sage/public/student_show_info.shtml?userId=XNYESFGDZKXX-14495200797&amp;token=ZWQzZjU2YjA4Zg</v>
      </c>
      <c r="H195" s="7" t="s">
        <v>142</v>
      </c>
      <c r="I195" s="9" t="s">
        <v>77</v>
      </c>
    </row>
    <row r="196" s="1" customFormat="1" ht="25.5" spans="1:9">
      <c r="A196" s="7" t="s">
        <v>10</v>
      </c>
      <c r="B196" s="7" t="s">
        <v>11</v>
      </c>
      <c r="C196" s="7" t="s">
        <v>660</v>
      </c>
      <c r="D196" s="7" t="s">
        <v>661</v>
      </c>
      <c r="E196" s="7" t="s">
        <v>14</v>
      </c>
      <c r="F196" s="7" t="s">
        <v>662</v>
      </c>
      <c r="G196" s="8" t="str">
        <f>HYPERLINK("http://120.92.71.219:7080/cx_sage/public/student_show_info.shtml?userId=XNYESFGDZKXX-14495200798&amp;token=ZDEwNmY1MGI0ZQ","http://120.92.71.219:7080/cx_sage/public/student_show_info.shtml?userId=XNYESFGDZKXX-14495200798&amp;token=ZDEwNmY1MGI0ZQ")</f>
        <v>http://120.92.71.219:7080/cx_sage/public/student_show_info.shtml?userId=XNYESFGDZKXX-14495200798&amp;token=ZDEwNmY1MGI0ZQ</v>
      </c>
      <c r="H196" s="7" t="s">
        <v>21</v>
      </c>
      <c r="I196" s="9" t="s">
        <v>73</v>
      </c>
    </row>
    <row r="197" s="1" customFormat="1" ht="25.5" spans="1:9">
      <c r="A197" s="7" t="s">
        <v>10</v>
      </c>
      <c r="B197" s="7" t="s">
        <v>11</v>
      </c>
      <c r="C197" s="7" t="s">
        <v>663</v>
      </c>
      <c r="D197" s="7" t="s">
        <v>664</v>
      </c>
      <c r="E197" s="7" t="s">
        <v>14</v>
      </c>
      <c r="F197" s="7" t="s">
        <v>665</v>
      </c>
      <c r="G197" s="8" t="str">
        <f>HYPERLINK("http://120.92.71.219:7080/cx_sage/public/student_show_info.shtml?userId=XNYESFGDZKXX-14495200799&amp;token=MjhmMmFjYWM2MA","http://120.92.71.219:7080/cx_sage/public/student_show_info.shtml?userId=XNYESFGDZKXX-14495200799&amp;token=MjhmMmFjYWM2MA")</f>
        <v>http://120.92.71.219:7080/cx_sage/public/student_show_info.shtml?userId=XNYESFGDZKXX-14495200799&amp;token=MjhmMmFjYWM2MA</v>
      </c>
      <c r="H197" s="7" t="s">
        <v>335</v>
      </c>
      <c r="I197" s="9" t="s">
        <v>73</v>
      </c>
    </row>
    <row r="198" s="1" customFormat="1" ht="25.5" spans="1:9">
      <c r="A198" s="7" t="s">
        <v>10</v>
      </c>
      <c r="B198" s="7" t="s">
        <v>11</v>
      </c>
      <c r="C198" s="7" t="s">
        <v>666</v>
      </c>
      <c r="D198" s="7" t="s">
        <v>667</v>
      </c>
      <c r="E198" s="7" t="s">
        <v>14</v>
      </c>
      <c r="F198" s="7" t="s">
        <v>668</v>
      </c>
      <c r="G198" s="8" t="str">
        <f>HYPERLINK("http://120.92.71.219:7080/cx_sage/public/student_show_info.shtml?userId=XNYESFGDZKXX-14495200801&amp;token=YmZiODMyMDk0Yw","http://120.92.71.219:7080/cx_sage/public/student_show_info.shtml?userId=XNYESFGDZKXX-14495200801&amp;token=YmZiODMyMDk0Yw")</f>
        <v>http://120.92.71.219:7080/cx_sage/public/student_show_info.shtml?userId=XNYESFGDZKXX-14495200801&amp;token=YmZiODMyMDk0Yw</v>
      </c>
      <c r="H198" s="7" t="s">
        <v>35</v>
      </c>
      <c r="I198" s="9" t="s">
        <v>41</v>
      </c>
    </row>
    <row r="199" s="1" customFormat="1" ht="25.5" spans="1:9">
      <c r="A199" s="7" t="s">
        <v>10</v>
      </c>
      <c r="B199" s="7" t="s">
        <v>11</v>
      </c>
      <c r="C199" s="7" t="s">
        <v>669</v>
      </c>
      <c r="D199" s="7" t="s">
        <v>670</v>
      </c>
      <c r="E199" s="7" t="s">
        <v>14</v>
      </c>
      <c r="F199" s="7" t="s">
        <v>671</v>
      </c>
      <c r="G199" s="8" t="str">
        <f>HYPERLINK("http://120.92.71.219:7080/cx_sage/public/student_show_info.shtml?userId=XNYESFGDZKXX-14495200802&amp;token=OGM2YTMwMjEwZQ","http://120.92.71.219:7080/cx_sage/public/student_show_info.shtml?userId=XNYESFGDZKXX-14495200802&amp;token=OGM2YTMwMjEwZQ")</f>
        <v>http://120.92.71.219:7080/cx_sage/public/student_show_info.shtml?userId=XNYESFGDZKXX-14495200802&amp;token=OGM2YTMwMjEwZQ</v>
      </c>
      <c r="H199" s="7" t="s">
        <v>142</v>
      </c>
      <c r="I199" s="9" t="s">
        <v>73</v>
      </c>
    </row>
    <row r="200" s="1" customFormat="1" ht="25.5" spans="1:9">
      <c r="A200" s="7" t="s">
        <v>10</v>
      </c>
      <c r="B200" s="7" t="s">
        <v>11</v>
      </c>
      <c r="C200" s="7" t="s">
        <v>672</v>
      </c>
      <c r="D200" s="7" t="s">
        <v>673</v>
      </c>
      <c r="E200" s="7" t="s">
        <v>14</v>
      </c>
      <c r="F200" s="7" t="s">
        <v>674</v>
      </c>
      <c r="G200" s="8" t="str">
        <f>HYPERLINK("http://120.92.71.219:7080/cx_sage/public/student_show_info.shtml?userId=XNYESFGDZKXX-14495200806&amp;token=NTkwNjE1YjYxYg","http://120.92.71.219:7080/cx_sage/public/student_show_info.shtml?userId=XNYESFGDZKXX-14495200806&amp;token=NTkwNjE1YjYxYg")</f>
        <v>http://120.92.71.219:7080/cx_sage/public/student_show_info.shtml?userId=XNYESFGDZKXX-14495200806&amp;token=NTkwNjE1YjYxYg</v>
      </c>
      <c r="H200" s="7" t="s">
        <v>502</v>
      </c>
      <c r="I200" s="9" t="s">
        <v>81</v>
      </c>
    </row>
    <row r="201" s="1" customFormat="1" ht="25.5" spans="1:9">
      <c r="A201" s="7" t="s">
        <v>10</v>
      </c>
      <c r="B201" s="7" t="s">
        <v>11</v>
      </c>
      <c r="C201" s="7" t="s">
        <v>675</v>
      </c>
      <c r="D201" s="7" t="s">
        <v>676</v>
      </c>
      <c r="E201" s="7" t="s">
        <v>14</v>
      </c>
      <c r="F201" s="7" t="s">
        <v>677</v>
      </c>
      <c r="G201" s="8" t="str">
        <f>HYPERLINK("http://120.92.71.219:7080/cx_sage/public/student_show_info.shtml?userId=XNYESFGDZKXX-14495200807&amp;token=YzgyYjNiNzdlMA","http://120.92.71.219:7080/cx_sage/public/student_show_info.shtml?userId=XNYESFGDZKXX-14495200807&amp;token=YzgyYjNiNzdlMA")</f>
        <v>http://120.92.71.219:7080/cx_sage/public/student_show_info.shtml?userId=XNYESFGDZKXX-14495200807&amp;token=YzgyYjNiNzdlMA</v>
      </c>
      <c r="H201" s="7" t="s">
        <v>35</v>
      </c>
      <c r="I201" s="9" t="s">
        <v>54</v>
      </c>
    </row>
    <row r="202" s="1" customFormat="1" ht="25.5" spans="1:9">
      <c r="A202" s="7" t="s">
        <v>10</v>
      </c>
      <c r="B202" s="7" t="s">
        <v>11</v>
      </c>
      <c r="C202" s="7" t="s">
        <v>678</v>
      </c>
      <c r="D202" s="7" t="s">
        <v>679</v>
      </c>
      <c r="E202" s="7" t="s">
        <v>14</v>
      </c>
      <c r="F202" s="7" t="s">
        <v>680</v>
      </c>
      <c r="G202" s="8" t="str">
        <f>HYPERLINK("http://120.92.71.219:7080/cx_sage/public/student_show_info.shtml?userId=XNYESFGDZKXX-14495200809&amp;token=YWJkMDY0MDY3Yg","http://120.92.71.219:7080/cx_sage/public/student_show_info.shtml?userId=XNYESFGDZKXX-14495200809&amp;token=YWJkMDY0MDY3Yg")</f>
        <v>http://120.92.71.219:7080/cx_sage/public/student_show_info.shtml?userId=XNYESFGDZKXX-14495200809&amp;token=YWJkMDY0MDY3Yg</v>
      </c>
      <c r="H202" s="7" t="s">
        <v>370</v>
      </c>
      <c r="I202" s="9" t="s">
        <v>89</v>
      </c>
    </row>
    <row r="203" s="1" customFormat="1" ht="25.5" spans="1:9">
      <c r="A203" s="7" t="s">
        <v>10</v>
      </c>
      <c r="B203" s="7" t="s">
        <v>11</v>
      </c>
      <c r="C203" s="7" t="s">
        <v>681</v>
      </c>
      <c r="D203" s="7" t="s">
        <v>682</v>
      </c>
      <c r="E203" s="7" t="s">
        <v>14</v>
      </c>
      <c r="F203" s="7" t="s">
        <v>683</v>
      </c>
      <c r="G203" s="8" t="str">
        <f>HYPERLINK("http://120.92.71.219:7080/cx_sage/public/student_show_info.shtml?userId=XNYESFGDZKXX-14495200812&amp;token=ZWExZmFhMmJhMA","http://120.92.71.219:7080/cx_sage/public/student_show_info.shtml?userId=XNYESFGDZKXX-14495200812&amp;token=ZWExZmFhMmJhMA")</f>
        <v>http://120.92.71.219:7080/cx_sage/public/student_show_info.shtml?userId=XNYESFGDZKXX-14495200812&amp;token=ZWExZmFhMmJhMA</v>
      </c>
      <c r="H203" s="7" t="s">
        <v>192</v>
      </c>
      <c r="I203" s="9" t="s">
        <v>41</v>
      </c>
    </row>
    <row r="204" s="1" customFormat="1" ht="25.5" spans="1:9">
      <c r="A204" s="7" t="s">
        <v>10</v>
      </c>
      <c r="B204" s="7" t="s">
        <v>11</v>
      </c>
      <c r="C204" s="7" t="s">
        <v>684</v>
      </c>
      <c r="D204" s="7" t="s">
        <v>685</v>
      </c>
      <c r="E204" s="7" t="s">
        <v>14</v>
      </c>
      <c r="F204" s="7" t="s">
        <v>686</v>
      </c>
      <c r="G204" s="8" t="str">
        <f>HYPERLINK("http://120.92.71.219:7080/cx_sage/public/student_show_info.shtml?userId=XNYESFGDZKXX-14495200813&amp;token=NGJhMjQ5ZmNiZg","http://120.92.71.219:7080/cx_sage/public/student_show_info.shtml?userId=XNYESFGDZKXX-14495200813&amp;token=NGJhMjQ5ZmNiZg")</f>
        <v>http://120.92.71.219:7080/cx_sage/public/student_show_info.shtml?userId=XNYESFGDZKXX-14495200813&amp;token=NGJhMjQ5ZmNiZg</v>
      </c>
      <c r="H204" s="7" t="s">
        <v>68</v>
      </c>
      <c r="I204" s="9" t="s">
        <v>161</v>
      </c>
    </row>
    <row r="205" s="1" customFormat="1" ht="25.5" spans="1:9">
      <c r="A205" s="7" t="s">
        <v>10</v>
      </c>
      <c r="B205" s="7" t="s">
        <v>11</v>
      </c>
      <c r="C205" s="7" t="s">
        <v>687</v>
      </c>
      <c r="D205" s="7" t="s">
        <v>688</v>
      </c>
      <c r="E205" s="7" t="s">
        <v>14</v>
      </c>
      <c r="F205" s="7" t="s">
        <v>689</v>
      </c>
      <c r="G205" s="8" t="str">
        <f>HYPERLINK("http://120.92.71.219:7080/cx_sage/public/student_show_info.shtml?userId=XNYESFGDZKXX-14495200814&amp;token=ZjQxMzBiMTY0Mg","http://120.92.71.219:7080/cx_sage/public/student_show_info.shtml?userId=XNYESFGDZKXX-14495200814&amp;token=ZjQxMzBiMTY0Mg")</f>
        <v>http://120.92.71.219:7080/cx_sage/public/student_show_info.shtml?userId=XNYESFGDZKXX-14495200814&amp;token=ZjQxMzBiMTY0Mg</v>
      </c>
      <c r="H205" s="7" t="s">
        <v>68</v>
      </c>
      <c r="I205" s="9" t="s">
        <v>475</v>
      </c>
    </row>
    <row r="206" s="1" customFormat="1" ht="25.5" spans="1:9">
      <c r="A206" s="7" t="s">
        <v>10</v>
      </c>
      <c r="B206" s="7" t="s">
        <v>11</v>
      </c>
      <c r="C206" s="7" t="s">
        <v>690</v>
      </c>
      <c r="D206" s="7" t="s">
        <v>691</v>
      </c>
      <c r="E206" s="7" t="s">
        <v>14</v>
      </c>
      <c r="F206" s="7" t="s">
        <v>692</v>
      </c>
      <c r="G206" s="8" t="str">
        <f>HYPERLINK("http://120.92.71.219:7080/cx_sage/public/student_show_info.shtml?userId=XNYESFGDZKXX-14495200817&amp;token=NjcyOTUwOTQzYg","http://120.92.71.219:7080/cx_sage/public/student_show_info.shtml?userId=XNYESFGDZKXX-14495200817&amp;token=NjcyOTUwOTQzYg")</f>
        <v>http://120.92.71.219:7080/cx_sage/public/student_show_info.shtml?userId=XNYESFGDZKXX-14495200817&amp;token=NjcyOTUwOTQzYg</v>
      </c>
      <c r="H206" s="7" t="s">
        <v>153</v>
      </c>
      <c r="I206" s="9" t="s">
        <v>64</v>
      </c>
    </row>
    <row r="207" s="1" customFormat="1" ht="25.5" spans="1:9">
      <c r="A207" s="7" t="s">
        <v>10</v>
      </c>
      <c r="B207" s="7" t="s">
        <v>11</v>
      </c>
      <c r="C207" s="7" t="s">
        <v>693</v>
      </c>
      <c r="D207" s="7" t="s">
        <v>694</v>
      </c>
      <c r="E207" s="7" t="s">
        <v>14</v>
      </c>
      <c r="F207" s="7" t="s">
        <v>695</v>
      </c>
      <c r="G207" s="8" t="str">
        <f>HYPERLINK("http://120.92.71.219:7080/cx_sage/public/student_show_info.shtml?userId=XNYESFGDZKXX-14495200819&amp;token=ZWU0NGJlNDQwNw","http://120.92.71.219:7080/cx_sage/public/student_show_info.shtml?userId=XNYESFGDZKXX-14495200819&amp;token=ZWU0NGJlNDQwNw")</f>
        <v>http://120.92.71.219:7080/cx_sage/public/student_show_info.shtml?userId=XNYESFGDZKXX-14495200819&amp;token=ZWU0NGJlNDQwNw</v>
      </c>
      <c r="H207" s="7" t="s">
        <v>21</v>
      </c>
      <c r="I207" s="9" t="s">
        <v>696</v>
      </c>
    </row>
    <row r="208" s="1" customFormat="1" ht="25.5" spans="1:9">
      <c r="A208" s="7" t="s">
        <v>10</v>
      </c>
      <c r="B208" s="7" t="s">
        <v>11</v>
      </c>
      <c r="C208" s="7" t="s">
        <v>697</v>
      </c>
      <c r="D208" s="7" t="s">
        <v>698</v>
      </c>
      <c r="E208" s="7" t="s">
        <v>14</v>
      </c>
      <c r="F208" s="7" t="s">
        <v>699</v>
      </c>
      <c r="G208" s="8" t="str">
        <f>HYPERLINK("http://120.92.71.219:7080/cx_sage/public/student_show_info.shtml?userId=XNYESFGDZKXX-14495200820&amp;token=YjczMTY3N2E3OA","http://120.92.71.219:7080/cx_sage/public/student_show_info.shtml?userId=XNYESFGDZKXX-14495200820&amp;token=YjczMTY3N2E3OA")</f>
        <v>http://120.92.71.219:7080/cx_sage/public/student_show_info.shtml?userId=XNYESFGDZKXX-14495200820&amp;token=YjczMTY3N2E3OA</v>
      </c>
      <c r="H208" s="7" t="s">
        <v>68</v>
      </c>
      <c r="I208" s="9" t="s">
        <v>41</v>
      </c>
    </row>
    <row r="209" s="1" customFormat="1" ht="25.5" spans="1:9">
      <c r="A209" s="7" t="s">
        <v>10</v>
      </c>
      <c r="B209" s="7" t="s">
        <v>11</v>
      </c>
      <c r="C209" s="7" t="s">
        <v>700</v>
      </c>
      <c r="D209" s="7" t="s">
        <v>701</v>
      </c>
      <c r="E209" s="7" t="s">
        <v>14</v>
      </c>
      <c r="F209" s="7" t="s">
        <v>702</v>
      </c>
      <c r="G209" s="8" t="str">
        <f>HYPERLINK("http://120.92.71.219:7080/cx_sage/public/student_show_info.shtml?userId=XNYESFGDZKXX-14495200825&amp;token=NzMxY2UzMDZhZg","http://120.92.71.219:7080/cx_sage/public/student_show_info.shtml?userId=XNYESFGDZKXX-14495200825&amp;token=NzMxY2UzMDZhZg")</f>
        <v>http://120.92.71.219:7080/cx_sage/public/student_show_info.shtml?userId=XNYESFGDZKXX-14495200825&amp;token=NzMxY2UzMDZhZg</v>
      </c>
      <c r="H209" s="7" t="s">
        <v>214</v>
      </c>
      <c r="I209" s="9" t="s">
        <v>36</v>
      </c>
    </row>
    <row r="210" s="1" customFormat="1" ht="25.5" spans="1:9">
      <c r="A210" s="7" t="s">
        <v>10</v>
      </c>
      <c r="B210" s="7" t="s">
        <v>11</v>
      </c>
      <c r="C210" s="7" t="s">
        <v>703</v>
      </c>
      <c r="D210" s="7" t="s">
        <v>704</v>
      </c>
      <c r="E210" s="7" t="s">
        <v>14</v>
      </c>
      <c r="F210" s="7" t="s">
        <v>705</v>
      </c>
      <c r="G210" s="8" t="str">
        <f>HYPERLINK("http://120.92.71.219:7080/cx_sage/public/student_show_info.shtml?userId=XNYESFGDZKXX-14495200828&amp;token=MzZhN2MzNzdhYQ","http://120.92.71.219:7080/cx_sage/public/student_show_info.shtml?userId=XNYESFGDZKXX-14495200828&amp;token=MzZhN2MzNzdhYQ")</f>
        <v>http://120.92.71.219:7080/cx_sage/public/student_show_info.shtml?userId=XNYESFGDZKXX-14495200828&amp;token=MzZhN2MzNzdhYQ</v>
      </c>
      <c r="H210" s="7" t="s">
        <v>246</v>
      </c>
      <c r="I210" s="9" t="s">
        <v>36</v>
      </c>
    </row>
    <row r="211" s="1" customFormat="1" ht="25.5" spans="1:9">
      <c r="A211" s="7" t="s">
        <v>10</v>
      </c>
      <c r="B211" s="7" t="s">
        <v>11</v>
      </c>
      <c r="C211" s="7" t="s">
        <v>706</v>
      </c>
      <c r="D211" s="7" t="s">
        <v>707</v>
      </c>
      <c r="E211" s="7" t="s">
        <v>14</v>
      </c>
      <c r="F211" s="7" t="s">
        <v>708</v>
      </c>
      <c r="G211" s="8" t="str">
        <f>HYPERLINK("http://120.92.71.219:7080/cx_sage/public/student_show_info.shtml?userId=XNYESFGDZKXX-14495200829&amp;token=ZjFjNjRjNGFjNg","http://120.92.71.219:7080/cx_sage/public/student_show_info.shtml?userId=XNYESFGDZKXX-14495200829&amp;token=ZjFjNjRjNGFjNg")</f>
        <v>http://120.92.71.219:7080/cx_sage/public/student_show_info.shtml?userId=XNYESFGDZKXX-14495200829&amp;token=ZjFjNjRjNGFjNg</v>
      </c>
      <c r="H211" s="7" t="s">
        <v>72</v>
      </c>
      <c r="I211" s="9" t="s">
        <v>17</v>
      </c>
    </row>
    <row r="212" s="1" customFormat="1" ht="25.5" spans="1:9">
      <c r="A212" s="7" t="s">
        <v>10</v>
      </c>
      <c r="B212" s="7" t="s">
        <v>11</v>
      </c>
      <c r="C212" s="7" t="s">
        <v>709</v>
      </c>
      <c r="D212" s="7" t="s">
        <v>710</v>
      </c>
      <c r="E212" s="7" t="s">
        <v>14</v>
      </c>
      <c r="F212" s="7" t="s">
        <v>711</v>
      </c>
      <c r="G212" s="8" t="str">
        <f>HYPERLINK("http://120.92.71.219:7080/cx_sage/public/student_show_info.shtml?userId=XNYESFGDZKXX-14495200832&amp;token=YjM4NTIwYTk3Yw","http://120.92.71.219:7080/cx_sage/public/student_show_info.shtml?userId=XNYESFGDZKXX-14495200832&amp;token=YjM4NTIwYTk3Yw")</f>
        <v>http://120.92.71.219:7080/cx_sage/public/student_show_info.shtml?userId=XNYESFGDZKXX-14495200832&amp;token=YjM4NTIwYTk3Yw</v>
      </c>
      <c r="H212" s="7" t="s">
        <v>246</v>
      </c>
      <c r="I212" s="9" t="s">
        <v>89</v>
      </c>
    </row>
    <row r="213" s="1" customFormat="1" ht="25.5" spans="1:9">
      <c r="A213" s="7" t="s">
        <v>10</v>
      </c>
      <c r="B213" s="7" t="s">
        <v>11</v>
      </c>
      <c r="C213" s="7" t="s">
        <v>712</v>
      </c>
      <c r="D213" s="7" t="s">
        <v>713</v>
      </c>
      <c r="E213" s="7" t="s">
        <v>14</v>
      </c>
      <c r="F213" s="7" t="s">
        <v>714</v>
      </c>
      <c r="G213" s="8" t="str">
        <f>HYPERLINK("http://120.92.71.219:7080/cx_sage/public/student_show_info.shtml?userId=XNYESFGDZKXX-14495200836&amp;token=ODc3NTk2N2Y0Mg","http://120.92.71.219:7080/cx_sage/public/student_show_info.shtml?userId=XNYESFGDZKXX-14495200836&amp;token=ODc3NTk2N2Y0Mg")</f>
        <v>http://120.92.71.219:7080/cx_sage/public/student_show_info.shtml?userId=XNYESFGDZKXX-14495200836&amp;token=ODc3NTk2N2Y0Mg</v>
      </c>
      <c r="H213" s="7" t="s">
        <v>68</v>
      </c>
      <c r="I213" s="9" t="s">
        <v>17</v>
      </c>
    </row>
    <row r="214" s="1" customFormat="1" ht="25.5" spans="1:9">
      <c r="A214" s="7" t="s">
        <v>10</v>
      </c>
      <c r="B214" s="7" t="s">
        <v>11</v>
      </c>
      <c r="C214" s="7" t="s">
        <v>715</v>
      </c>
      <c r="D214" s="7" t="s">
        <v>716</v>
      </c>
      <c r="E214" s="7" t="s">
        <v>14</v>
      </c>
      <c r="F214" s="7" t="s">
        <v>717</v>
      </c>
      <c r="G214" s="8" t="str">
        <f>HYPERLINK("http://120.92.71.219:7080/cx_sage/public/student_show_info.shtml?userId=XNYESFGDZKXX-14495200838&amp;token=NTJkN2ZlOTNjOA","http://120.92.71.219:7080/cx_sage/public/student_show_info.shtml?userId=XNYESFGDZKXX-14495200838&amp;token=NTJkN2ZlOTNjOA")</f>
        <v>http://120.92.71.219:7080/cx_sage/public/student_show_info.shtml?userId=XNYESFGDZKXX-14495200838&amp;token=NTJkN2ZlOTNjOA</v>
      </c>
      <c r="H214" s="7" t="s">
        <v>246</v>
      </c>
      <c r="I214" s="9" t="s">
        <v>77</v>
      </c>
    </row>
    <row r="215" s="1" customFormat="1" ht="25.5" spans="1:9">
      <c r="A215" s="7" t="s">
        <v>10</v>
      </c>
      <c r="B215" s="7" t="s">
        <v>11</v>
      </c>
      <c r="C215" s="7" t="s">
        <v>718</v>
      </c>
      <c r="D215" s="7" t="s">
        <v>719</v>
      </c>
      <c r="E215" s="7" t="s">
        <v>14</v>
      </c>
      <c r="F215" s="7" t="s">
        <v>720</v>
      </c>
      <c r="G215" s="8" t="str">
        <f>HYPERLINK("http://120.92.71.219:7080/cx_sage/public/student_show_info.shtml?userId=XNYESFGDZKXX-14495200842&amp;token=ZDcyNzdlNWM1ZA","http://120.92.71.219:7080/cx_sage/public/student_show_info.shtml?userId=XNYESFGDZKXX-14495200842&amp;token=ZDcyNzdlNWM1ZA")</f>
        <v>http://120.92.71.219:7080/cx_sage/public/student_show_info.shtml?userId=XNYESFGDZKXX-14495200842&amp;token=ZDcyNzdlNWM1ZA</v>
      </c>
      <c r="H215" s="7" t="s">
        <v>246</v>
      </c>
      <c r="I215" s="9" t="s">
        <v>54</v>
      </c>
    </row>
    <row r="216" s="1" customFormat="1" ht="25.5" spans="1:9">
      <c r="A216" s="7" t="s">
        <v>10</v>
      </c>
      <c r="B216" s="7" t="s">
        <v>11</v>
      </c>
      <c r="C216" s="7" t="s">
        <v>721</v>
      </c>
      <c r="D216" s="7" t="s">
        <v>722</v>
      </c>
      <c r="E216" s="7" t="s">
        <v>14</v>
      </c>
      <c r="F216" s="7" t="s">
        <v>723</v>
      </c>
      <c r="G216" s="8" t="str">
        <f>HYPERLINK("http://120.92.71.219:7080/cx_sage/public/student_show_info.shtml?userId=XNYESFGDZKXX-14495200843&amp;token=M2I4YjU0NTc0Mg","http://120.92.71.219:7080/cx_sage/public/student_show_info.shtml?userId=XNYESFGDZKXX-14495200843&amp;token=M2I4YjU0NTc0Mg")</f>
        <v>http://120.92.71.219:7080/cx_sage/public/student_show_info.shtml?userId=XNYESFGDZKXX-14495200843&amp;token=M2I4YjU0NTc0Mg</v>
      </c>
      <c r="H216" s="7" t="s">
        <v>16</v>
      </c>
      <c r="I216" s="9" t="s">
        <v>89</v>
      </c>
    </row>
    <row r="217" s="1" customFormat="1" ht="25.5" spans="1:9">
      <c r="A217" s="7" t="s">
        <v>10</v>
      </c>
      <c r="B217" s="7" t="s">
        <v>11</v>
      </c>
      <c r="C217" s="7" t="s">
        <v>724</v>
      </c>
      <c r="D217" s="7" t="s">
        <v>725</v>
      </c>
      <c r="E217" s="7" t="s">
        <v>14</v>
      </c>
      <c r="F217" s="7" t="s">
        <v>726</v>
      </c>
      <c r="G217" s="8" t="str">
        <f>HYPERLINK("http://120.92.71.219:7080/cx_sage/public/student_show_info.shtml?userId=XNYESFGDZKXX-14495200845&amp;token=MmYyNDA1ODc0YQ","http://120.92.71.219:7080/cx_sage/public/student_show_info.shtml?userId=XNYESFGDZKXX-14495200845&amp;token=MmYyNDA1ODc0YQ")</f>
        <v>http://120.92.71.219:7080/cx_sage/public/student_show_info.shtml?userId=XNYESFGDZKXX-14495200845&amp;token=MmYyNDA1ODc0YQ</v>
      </c>
      <c r="H217" s="7" t="s">
        <v>142</v>
      </c>
      <c r="I217" s="9" t="s">
        <v>73</v>
      </c>
    </row>
    <row r="218" s="1" customFormat="1" ht="25.5" spans="1:9">
      <c r="A218" s="7" t="s">
        <v>10</v>
      </c>
      <c r="B218" s="7" t="s">
        <v>11</v>
      </c>
      <c r="C218" s="7" t="s">
        <v>727</v>
      </c>
      <c r="D218" s="7" t="s">
        <v>728</v>
      </c>
      <c r="E218" s="7" t="s">
        <v>14</v>
      </c>
      <c r="F218" s="7" t="s">
        <v>729</v>
      </c>
      <c r="G218" s="8" t="str">
        <f>HYPERLINK("http://120.92.71.219:7080/cx_sage/public/student_show_info.shtml?userId=XNYESFGDZKXX-14495200846&amp;token=MzBiNDMyZmQxZA","http://120.92.71.219:7080/cx_sage/public/student_show_info.shtml?userId=XNYESFGDZKXX-14495200846&amp;token=MzBiNDMyZmQxZA")</f>
        <v>http://120.92.71.219:7080/cx_sage/public/student_show_info.shtml?userId=XNYESFGDZKXX-14495200846&amp;token=MzBiNDMyZmQxZA</v>
      </c>
      <c r="H218" s="7" t="s">
        <v>68</v>
      </c>
      <c r="I218" s="9" t="s">
        <v>161</v>
      </c>
    </row>
    <row r="219" s="1" customFormat="1" ht="25.5" spans="1:9">
      <c r="A219" s="7" t="s">
        <v>10</v>
      </c>
      <c r="B219" s="7" t="s">
        <v>11</v>
      </c>
      <c r="C219" s="7" t="s">
        <v>730</v>
      </c>
      <c r="D219" s="7" t="s">
        <v>731</v>
      </c>
      <c r="E219" s="7" t="s">
        <v>14</v>
      </c>
      <c r="F219" s="7" t="s">
        <v>732</v>
      </c>
      <c r="G219" s="8" t="str">
        <f>HYPERLINK("http://120.92.71.219:7080/cx_sage/public/student_show_info.shtml?userId=XNYESFGDZKXX-14495200849&amp;token=NjBlOWQzOWI4NQ","http://120.92.71.219:7080/cx_sage/public/student_show_info.shtml?userId=XNYESFGDZKXX-14495200849&amp;token=NjBlOWQzOWI4NQ")</f>
        <v>http://120.92.71.219:7080/cx_sage/public/student_show_info.shtml?userId=XNYESFGDZKXX-14495200849&amp;token=NjBlOWQzOWI4NQ</v>
      </c>
      <c r="H219" s="7" t="s">
        <v>45</v>
      </c>
      <c r="I219" s="9" t="s">
        <v>77</v>
      </c>
    </row>
    <row r="220" s="1" customFormat="1" ht="25.5" spans="1:9">
      <c r="A220" s="7" t="s">
        <v>10</v>
      </c>
      <c r="B220" s="7" t="s">
        <v>11</v>
      </c>
      <c r="C220" s="7" t="s">
        <v>733</v>
      </c>
      <c r="D220" s="7" t="s">
        <v>734</v>
      </c>
      <c r="E220" s="7" t="s">
        <v>14</v>
      </c>
      <c r="F220" s="7" t="s">
        <v>735</v>
      </c>
      <c r="G220" s="8" t="str">
        <f>HYPERLINK("http://120.92.71.219:7080/cx_sage/public/student_show_info.shtml?userId=XNYESFGDZKXX-14495200852&amp;token=NGIwODg5ZmU2Mw","http://120.92.71.219:7080/cx_sage/public/student_show_info.shtml?userId=XNYESFGDZKXX-14495200852&amp;token=NGIwODg5ZmU2Mw")</f>
        <v>http://120.92.71.219:7080/cx_sage/public/student_show_info.shtml?userId=XNYESFGDZKXX-14495200852&amp;token=NGIwODg5ZmU2Mw</v>
      </c>
      <c r="H220" s="7" t="s">
        <v>214</v>
      </c>
      <c r="I220" s="9" t="s">
        <v>129</v>
      </c>
    </row>
    <row r="221" s="1" customFormat="1" ht="25.5" spans="1:9">
      <c r="A221" s="7" t="s">
        <v>10</v>
      </c>
      <c r="B221" s="7" t="s">
        <v>11</v>
      </c>
      <c r="C221" s="7" t="s">
        <v>736</v>
      </c>
      <c r="D221" s="7" t="s">
        <v>737</v>
      </c>
      <c r="E221" s="7" t="s">
        <v>14</v>
      </c>
      <c r="F221" s="7" t="s">
        <v>738</v>
      </c>
      <c r="G221" s="8" t="str">
        <f>HYPERLINK("http://120.92.71.219:7080/cx_sage/public/student_show_info.shtml?userId=XNYESFGDZKXX-14495200853&amp;token=YWNjNjAzNjJjMg","http://120.92.71.219:7080/cx_sage/public/student_show_info.shtml?userId=XNYESFGDZKXX-14495200853&amp;token=YWNjNjAzNjJjMg")</f>
        <v>http://120.92.71.219:7080/cx_sage/public/student_show_info.shtml?userId=XNYESFGDZKXX-14495200853&amp;token=YWNjNjAzNjJjMg</v>
      </c>
      <c r="H221" s="7" t="s">
        <v>214</v>
      </c>
      <c r="I221" s="9" t="s">
        <v>17</v>
      </c>
    </row>
    <row r="222" s="1" customFormat="1" ht="25.5" spans="1:9">
      <c r="A222" s="7" t="s">
        <v>10</v>
      </c>
      <c r="B222" s="7" t="s">
        <v>11</v>
      </c>
      <c r="C222" s="7" t="s">
        <v>739</v>
      </c>
      <c r="D222" s="7" t="s">
        <v>740</v>
      </c>
      <c r="E222" s="7" t="s">
        <v>14</v>
      </c>
      <c r="F222" s="7" t="s">
        <v>741</v>
      </c>
      <c r="G222" s="8" t="str">
        <f>HYPERLINK("http://120.92.71.219:7080/cx_sage/public/student_show_info.shtml?userId=XNYESFGDZKXX-14495200855&amp;token=ZDRjN2RkODUyYg","http://120.92.71.219:7080/cx_sage/public/student_show_info.shtml?userId=XNYESFGDZKXX-14495200855&amp;token=ZDRjN2RkODUyYg")</f>
        <v>http://120.92.71.219:7080/cx_sage/public/student_show_info.shtml?userId=XNYESFGDZKXX-14495200855&amp;token=ZDRjN2RkODUyYg</v>
      </c>
      <c r="H222" s="7" t="s">
        <v>45</v>
      </c>
      <c r="I222" s="9" t="s">
        <v>64</v>
      </c>
    </row>
    <row r="223" s="1" customFormat="1" ht="25.5" spans="1:9">
      <c r="A223" s="7" t="s">
        <v>10</v>
      </c>
      <c r="B223" s="7" t="s">
        <v>11</v>
      </c>
      <c r="C223" s="7" t="s">
        <v>742</v>
      </c>
      <c r="D223" s="7" t="s">
        <v>743</v>
      </c>
      <c r="E223" s="7" t="s">
        <v>14</v>
      </c>
      <c r="F223" s="7" t="s">
        <v>744</v>
      </c>
      <c r="G223" s="8" t="str">
        <f>HYPERLINK("http://120.92.71.219:7080/cx_sage/public/student_show_info.shtml?userId=XNYESFGDZKXX-14495200856&amp;token=ZTViYzAwYTA2OQ","http://120.92.71.219:7080/cx_sage/public/student_show_info.shtml?userId=XNYESFGDZKXX-14495200856&amp;token=ZTViYzAwYTA2OQ")</f>
        <v>http://120.92.71.219:7080/cx_sage/public/student_show_info.shtml?userId=XNYESFGDZKXX-14495200856&amp;token=ZTViYzAwYTA2OQ</v>
      </c>
      <c r="H223" s="7" t="s">
        <v>246</v>
      </c>
      <c r="I223" s="9" t="s">
        <v>17</v>
      </c>
    </row>
    <row r="224" s="1" customFormat="1" ht="25.5" spans="1:9">
      <c r="A224" s="7" t="s">
        <v>10</v>
      </c>
      <c r="B224" s="7" t="s">
        <v>11</v>
      </c>
      <c r="C224" s="7" t="s">
        <v>745</v>
      </c>
      <c r="D224" s="7" t="s">
        <v>746</v>
      </c>
      <c r="E224" s="7" t="s">
        <v>14</v>
      </c>
      <c r="F224" s="7" t="s">
        <v>747</v>
      </c>
      <c r="G224" s="8" t="str">
        <f>HYPERLINK("http://120.92.71.219:7080/cx_sage/public/student_show_info.shtml?userId=XNYESFGDZKXX-14495200858&amp;token=M2ViOTNmM2FkYg","http://120.92.71.219:7080/cx_sage/public/student_show_info.shtml?userId=XNYESFGDZKXX-14495200858&amp;token=M2ViOTNmM2FkYg")</f>
        <v>http://120.92.71.219:7080/cx_sage/public/student_show_info.shtml?userId=XNYESFGDZKXX-14495200858&amp;token=M2ViOTNmM2FkYg</v>
      </c>
      <c r="H224" s="7" t="s">
        <v>482</v>
      </c>
      <c r="I224" s="9" t="s">
        <v>59</v>
      </c>
    </row>
    <row r="225" s="1" customFormat="1" ht="25.5" spans="1:9">
      <c r="A225" s="7" t="s">
        <v>10</v>
      </c>
      <c r="B225" s="7" t="s">
        <v>11</v>
      </c>
      <c r="C225" s="7" t="s">
        <v>748</v>
      </c>
      <c r="D225" s="7" t="s">
        <v>749</v>
      </c>
      <c r="E225" s="7" t="s">
        <v>14</v>
      </c>
      <c r="F225" s="7" t="s">
        <v>750</v>
      </c>
      <c r="G225" s="8" t="str">
        <f>HYPERLINK("http://120.92.71.219:7080/cx_sage/public/student_show_info.shtml?userId=XNYESFGDZKXX-14495200859&amp;token=MDlkYjNhMDQxNg","http://120.92.71.219:7080/cx_sage/public/student_show_info.shtml?userId=XNYESFGDZKXX-14495200859&amp;token=MDlkYjNhMDQxNg")</f>
        <v>http://120.92.71.219:7080/cx_sage/public/student_show_info.shtml?userId=XNYESFGDZKXX-14495200859&amp;token=MDlkYjNhMDQxNg</v>
      </c>
      <c r="H225" s="7" t="s">
        <v>53</v>
      </c>
      <c r="I225" s="9" t="s">
        <v>316</v>
      </c>
    </row>
    <row r="226" s="1" customFormat="1" ht="25.5" spans="1:9">
      <c r="A226" s="7" t="s">
        <v>10</v>
      </c>
      <c r="B226" s="7" t="s">
        <v>11</v>
      </c>
      <c r="C226" s="7" t="s">
        <v>751</v>
      </c>
      <c r="D226" s="7" t="s">
        <v>752</v>
      </c>
      <c r="E226" s="7" t="s">
        <v>14</v>
      </c>
      <c r="F226" s="7" t="s">
        <v>753</v>
      </c>
      <c r="G226" s="8" t="str">
        <f>HYPERLINK("http://120.92.71.219:7080/cx_sage/public/student_show_info.shtml?userId=XNYESFGDZKXX-14495200866&amp;token=OGU0NGY1N2I2Yw","http://120.92.71.219:7080/cx_sage/public/student_show_info.shtml?userId=XNYESFGDZKXX-14495200866&amp;token=OGU0NGY1N2I2Yw")</f>
        <v>http://120.92.71.219:7080/cx_sage/public/student_show_info.shtml?userId=XNYESFGDZKXX-14495200866&amp;token=OGU0NGY1N2I2Yw</v>
      </c>
      <c r="H226" s="7" t="s">
        <v>25</v>
      </c>
      <c r="I226" s="9" t="s">
        <v>41</v>
      </c>
    </row>
    <row r="227" s="1" customFormat="1" ht="25.5" spans="1:9">
      <c r="A227" s="7" t="s">
        <v>10</v>
      </c>
      <c r="B227" s="7" t="s">
        <v>11</v>
      </c>
      <c r="C227" s="7" t="s">
        <v>754</v>
      </c>
      <c r="D227" s="7" t="s">
        <v>378</v>
      </c>
      <c r="E227" s="7" t="s">
        <v>14</v>
      </c>
      <c r="F227" s="7" t="s">
        <v>755</v>
      </c>
      <c r="G227" s="8" t="str">
        <f>HYPERLINK("http://120.92.71.219:7080/cx_sage/public/student_show_info.shtml?userId=XNYESFGDZKXX-14495200867&amp;token=ZmJmNTg1OWRiYQ","http://120.92.71.219:7080/cx_sage/public/student_show_info.shtml?userId=XNYESFGDZKXX-14495200867&amp;token=ZmJmNTg1OWRiYQ")</f>
        <v>http://120.92.71.219:7080/cx_sage/public/student_show_info.shtml?userId=XNYESFGDZKXX-14495200867&amp;token=ZmJmNTg1OWRiYQ</v>
      </c>
      <c r="H227" s="7" t="s">
        <v>72</v>
      </c>
      <c r="I227" s="9" t="s">
        <v>54</v>
      </c>
    </row>
    <row r="228" s="1" customFormat="1" ht="25.5" spans="1:9">
      <c r="A228" s="7" t="s">
        <v>10</v>
      </c>
      <c r="B228" s="7" t="s">
        <v>11</v>
      </c>
      <c r="C228" s="7" t="s">
        <v>756</v>
      </c>
      <c r="D228" s="7" t="s">
        <v>757</v>
      </c>
      <c r="E228" s="7" t="s">
        <v>14</v>
      </c>
      <c r="F228" s="7" t="s">
        <v>758</v>
      </c>
      <c r="G228" s="8" t="str">
        <f>HYPERLINK("http://120.92.71.219:7080/cx_sage/public/student_show_info.shtml?userId=XNYESFGDZKXX-14495200868&amp;token=MzA3ZGRmN2M5OA","http://120.92.71.219:7080/cx_sage/public/student_show_info.shtml?userId=XNYESFGDZKXX-14495200868&amp;token=MzA3ZGRmN2M5OA")</f>
        <v>http://120.92.71.219:7080/cx_sage/public/student_show_info.shtml?userId=XNYESFGDZKXX-14495200868&amp;token=MzA3ZGRmN2M5OA</v>
      </c>
      <c r="H228" s="7" t="s">
        <v>192</v>
      </c>
      <c r="I228" s="9" t="s">
        <v>26</v>
      </c>
    </row>
    <row r="229" s="1" customFormat="1" ht="25.5" spans="1:9">
      <c r="A229" s="7" t="s">
        <v>10</v>
      </c>
      <c r="B229" s="7" t="s">
        <v>11</v>
      </c>
      <c r="C229" s="7" t="s">
        <v>759</v>
      </c>
      <c r="D229" s="7" t="s">
        <v>760</v>
      </c>
      <c r="E229" s="7" t="s">
        <v>14</v>
      </c>
      <c r="F229" s="7" t="s">
        <v>761</v>
      </c>
      <c r="G229" s="8" t="str">
        <f>HYPERLINK("http://120.92.71.219:7080/cx_sage/public/student_show_info.shtml?userId=XNYESFGDZKXX-14495200870&amp;token=ZDNmNDM1ODg5Ng","http://120.92.71.219:7080/cx_sage/public/student_show_info.shtml?userId=XNYESFGDZKXX-14495200870&amp;token=ZDNmNDM1ODg5Ng")</f>
        <v>http://120.92.71.219:7080/cx_sage/public/student_show_info.shtml?userId=XNYESFGDZKXX-14495200870&amp;token=ZDNmNDM1ODg5Ng</v>
      </c>
      <c r="H229" s="7" t="s">
        <v>142</v>
      </c>
      <c r="I229" s="9" t="s">
        <v>17</v>
      </c>
    </row>
    <row r="230" s="1" customFormat="1" ht="25.5" spans="1:9">
      <c r="A230" s="7" t="s">
        <v>10</v>
      </c>
      <c r="B230" s="7" t="s">
        <v>11</v>
      </c>
      <c r="C230" s="7" t="s">
        <v>762</v>
      </c>
      <c r="D230" s="7" t="s">
        <v>763</v>
      </c>
      <c r="E230" s="7" t="s">
        <v>14</v>
      </c>
      <c r="F230" s="7" t="s">
        <v>764</v>
      </c>
      <c r="G230" s="8" t="str">
        <f>HYPERLINK("http://120.92.71.219:7080/cx_sage/public/student_show_info.shtml?userId=XNYESFGDZKXX-14495200874&amp;token=YWM5MmU0NDE2Ng","http://120.92.71.219:7080/cx_sage/public/student_show_info.shtml?userId=XNYESFGDZKXX-14495200874&amp;token=YWM5MmU0NDE2Ng")</f>
        <v>http://120.92.71.219:7080/cx_sage/public/student_show_info.shtml?userId=XNYESFGDZKXX-14495200874&amp;token=YWM5MmU0NDE2Ng</v>
      </c>
      <c r="H230" s="7" t="s">
        <v>72</v>
      </c>
      <c r="I230" s="9" t="s">
        <v>161</v>
      </c>
    </row>
    <row r="231" s="1" customFormat="1" ht="25.5" spans="1:9">
      <c r="A231" s="7" t="s">
        <v>10</v>
      </c>
      <c r="B231" s="7" t="s">
        <v>11</v>
      </c>
      <c r="C231" s="7" t="s">
        <v>765</v>
      </c>
      <c r="D231" s="7" t="s">
        <v>766</v>
      </c>
      <c r="E231" s="7" t="s">
        <v>14</v>
      </c>
      <c r="F231" s="7" t="s">
        <v>767</v>
      </c>
      <c r="G231" s="8" t="str">
        <f>HYPERLINK("http://120.92.71.219:7080/cx_sage/public/student_show_info.shtml?userId=XNYESFGDZKXX-14495200876&amp;token=MmViODkzMzYwYQ","http://120.92.71.219:7080/cx_sage/public/student_show_info.shtml?userId=XNYESFGDZKXX-14495200876&amp;token=MmViODkzMzYwYQ")</f>
        <v>http://120.92.71.219:7080/cx_sage/public/student_show_info.shtml?userId=XNYESFGDZKXX-14495200876&amp;token=MmViODkzMzYwYQ</v>
      </c>
      <c r="H231" s="7" t="s">
        <v>157</v>
      </c>
      <c r="I231" s="9" t="s">
        <v>59</v>
      </c>
    </row>
    <row r="232" s="1" customFormat="1" ht="25.5" spans="1:9">
      <c r="A232" s="7" t="s">
        <v>10</v>
      </c>
      <c r="B232" s="7" t="s">
        <v>11</v>
      </c>
      <c r="C232" s="7" t="s">
        <v>768</v>
      </c>
      <c r="D232" s="7" t="s">
        <v>769</v>
      </c>
      <c r="E232" s="7" t="s">
        <v>14</v>
      </c>
      <c r="F232" s="7" t="s">
        <v>770</v>
      </c>
      <c r="G232" s="8" t="str">
        <f>HYPERLINK("http://120.92.71.219:7080/cx_sage/public/student_show_info.shtml?userId=XNYESFGDZKXX-14495200877&amp;token=Y2JiMWQ4YzY0NA","http://120.92.71.219:7080/cx_sage/public/student_show_info.shtml?userId=XNYESFGDZKXX-14495200877&amp;token=Y2JiMWQ4YzY0NA")</f>
        <v>http://120.92.71.219:7080/cx_sage/public/student_show_info.shtml?userId=XNYESFGDZKXX-14495200877&amp;token=Y2JiMWQ4YzY0NA</v>
      </c>
      <c r="H232" s="7" t="s">
        <v>214</v>
      </c>
      <c r="I232" s="9" t="s">
        <v>77</v>
      </c>
    </row>
    <row r="233" s="1" customFormat="1" ht="25.5" spans="1:9">
      <c r="A233" s="7" t="s">
        <v>10</v>
      </c>
      <c r="B233" s="7" t="s">
        <v>11</v>
      </c>
      <c r="C233" s="7" t="s">
        <v>771</v>
      </c>
      <c r="D233" s="7" t="s">
        <v>772</v>
      </c>
      <c r="E233" s="7" t="s">
        <v>14</v>
      </c>
      <c r="F233" s="7" t="s">
        <v>773</v>
      </c>
      <c r="G233" s="8" t="str">
        <f>HYPERLINK("http://120.92.71.219:7080/cx_sage/public/student_show_info.shtml?userId=XNYESFGDZKXX-14495200879&amp;token=NThmMmVhYmUzZA","http://120.92.71.219:7080/cx_sage/public/student_show_info.shtml?userId=XNYESFGDZKXX-14495200879&amp;token=NThmMmVhYmUzZA")</f>
        <v>http://120.92.71.219:7080/cx_sage/public/student_show_info.shtml?userId=XNYESFGDZKXX-14495200879&amp;token=NThmMmVhYmUzZA</v>
      </c>
      <c r="H233" s="7" t="s">
        <v>142</v>
      </c>
      <c r="I233" s="9" t="s">
        <v>59</v>
      </c>
    </row>
    <row r="234" s="1" customFormat="1" ht="25.5" spans="1:9">
      <c r="A234" s="7" t="s">
        <v>10</v>
      </c>
      <c r="B234" s="7" t="s">
        <v>11</v>
      </c>
      <c r="C234" s="7" t="s">
        <v>774</v>
      </c>
      <c r="D234" s="7" t="s">
        <v>775</v>
      </c>
      <c r="E234" s="7" t="s">
        <v>14</v>
      </c>
      <c r="F234" s="7" t="s">
        <v>776</v>
      </c>
      <c r="G234" s="8" t="str">
        <f>HYPERLINK("http://120.92.71.219:7080/cx_sage/public/student_show_info.shtml?userId=XNYESFGDZKXX-14495200880&amp;token=NjRkYzZhNDQwNw","http://120.92.71.219:7080/cx_sage/public/student_show_info.shtml?userId=XNYESFGDZKXX-14495200880&amp;token=NjRkYzZhNDQwNw")</f>
        <v>http://120.92.71.219:7080/cx_sage/public/student_show_info.shtml?userId=XNYESFGDZKXX-14495200880&amp;token=NjRkYzZhNDQwNw</v>
      </c>
      <c r="H234" s="7" t="s">
        <v>45</v>
      </c>
      <c r="I234" s="9" t="s">
        <v>203</v>
      </c>
    </row>
    <row r="235" s="1" customFormat="1" ht="25.5" spans="1:9">
      <c r="A235" s="7" t="s">
        <v>10</v>
      </c>
      <c r="B235" s="7" t="s">
        <v>11</v>
      </c>
      <c r="C235" s="7" t="s">
        <v>777</v>
      </c>
      <c r="D235" s="7" t="s">
        <v>778</v>
      </c>
      <c r="E235" s="7" t="s">
        <v>14</v>
      </c>
      <c r="F235" s="7" t="s">
        <v>779</v>
      </c>
      <c r="G235" s="8" t="str">
        <f>HYPERLINK("http://120.92.71.219:7080/cx_sage/public/student_show_info.shtml?userId=XNYESFGDZKXX-14495200881&amp;token=OTMwMjU1ZjgzZQ","http://120.92.71.219:7080/cx_sage/public/student_show_info.shtml?userId=XNYESFGDZKXX-14495200881&amp;token=OTMwMjU1ZjgzZQ")</f>
        <v>http://120.92.71.219:7080/cx_sage/public/student_show_info.shtml?userId=XNYESFGDZKXX-14495200881&amp;token=OTMwMjU1ZjgzZQ</v>
      </c>
      <c r="H235" s="7" t="s">
        <v>192</v>
      </c>
      <c r="I235" s="9" t="s">
        <v>41</v>
      </c>
    </row>
    <row r="236" s="1" customFormat="1" ht="25.5" spans="1:9">
      <c r="A236" s="7" t="s">
        <v>10</v>
      </c>
      <c r="B236" s="7" t="s">
        <v>11</v>
      </c>
      <c r="C236" s="7" t="s">
        <v>780</v>
      </c>
      <c r="D236" s="7" t="s">
        <v>781</v>
      </c>
      <c r="E236" s="7" t="s">
        <v>14</v>
      </c>
      <c r="F236" s="7" t="s">
        <v>782</v>
      </c>
      <c r="G236" s="8" t="str">
        <f>HYPERLINK("http://120.92.71.219:7080/cx_sage/public/student_show_info.shtml?userId=XNYESFGDZKXX-14495200882&amp;token=NjFiMTYxN2MxMQ","http://120.92.71.219:7080/cx_sage/public/student_show_info.shtml?userId=XNYESFGDZKXX-14495200882&amp;token=NjFiMTYxN2MxMQ")</f>
        <v>http://120.92.71.219:7080/cx_sage/public/student_show_info.shtml?userId=XNYESFGDZKXX-14495200882&amp;token=NjFiMTYxN2MxMQ</v>
      </c>
      <c r="H236" s="7" t="s">
        <v>35</v>
      </c>
      <c r="I236" s="9" t="s">
        <v>316</v>
      </c>
    </row>
    <row r="237" s="1" customFormat="1" ht="25.5" spans="1:9">
      <c r="A237" s="7" t="s">
        <v>10</v>
      </c>
      <c r="B237" s="7" t="s">
        <v>11</v>
      </c>
      <c r="C237" s="7" t="s">
        <v>783</v>
      </c>
      <c r="D237" s="7" t="s">
        <v>784</v>
      </c>
      <c r="E237" s="7" t="s">
        <v>14</v>
      </c>
      <c r="F237" s="7" t="s">
        <v>785</v>
      </c>
      <c r="G237" s="8" t="str">
        <f>HYPERLINK("http://120.92.71.219:7080/cx_sage/public/student_show_info.shtml?userId=XNYESFGDZKXX-14495200883&amp;token=OTZiMmExMmUyMw","http://120.92.71.219:7080/cx_sage/public/student_show_info.shtml?userId=XNYESFGDZKXX-14495200883&amp;token=OTZiMmExMmUyMw")</f>
        <v>http://120.92.71.219:7080/cx_sage/public/student_show_info.shtml?userId=XNYESFGDZKXX-14495200883&amp;token=OTZiMmExMmUyMw</v>
      </c>
      <c r="H237" s="7" t="s">
        <v>68</v>
      </c>
      <c r="I237" s="9" t="s">
        <v>41</v>
      </c>
    </row>
    <row r="238" s="1" customFormat="1" ht="25.5" spans="1:9">
      <c r="A238" s="7" t="s">
        <v>10</v>
      </c>
      <c r="B238" s="7" t="s">
        <v>11</v>
      </c>
      <c r="C238" s="7" t="s">
        <v>786</v>
      </c>
      <c r="D238" s="7" t="s">
        <v>787</v>
      </c>
      <c r="E238" s="7" t="s">
        <v>14</v>
      </c>
      <c r="F238" s="7" t="s">
        <v>788</v>
      </c>
      <c r="G238" s="8" t="str">
        <f>HYPERLINK("http://120.92.71.219:7080/cx_sage/public/student_show_info.shtml?userId=XNYESFGDZKXX-14495200884&amp;token=OTgwMTZjMTg2Yw","http://120.92.71.219:7080/cx_sage/public/student_show_info.shtml?userId=XNYESFGDZKXX-14495200884&amp;token=OTgwMTZjMTg2Yw")</f>
        <v>http://120.92.71.219:7080/cx_sage/public/student_show_info.shtml?userId=XNYESFGDZKXX-14495200884&amp;token=OTgwMTZjMTg2Yw</v>
      </c>
      <c r="H238" s="7" t="s">
        <v>35</v>
      </c>
      <c r="I238" s="9" t="s">
        <v>59</v>
      </c>
    </row>
    <row r="239" s="1" customFormat="1" ht="25.5" spans="1:9">
      <c r="A239" s="7" t="s">
        <v>10</v>
      </c>
      <c r="B239" s="7" t="s">
        <v>11</v>
      </c>
      <c r="C239" s="7" t="s">
        <v>789</v>
      </c>
      <c r="D239" s="7" t="s">
        <v>790</v>
      </c>
      <c r="E239" s="7" t="s">
        <v>14</v>
      </c>
      <c r="F239" s="7" t="s">
        <v>791</v>
      </c>
      <c r="G239" s="8" t="str">
        <f>HYPERLINK("http://120.92.71.219:7080/cx_sage/public/student_show_info.shtml?userId=XNYESFGDZKXX-14495200885&amp;token=ZjA2NTc1NTA5Yg","http://120.92.71.219:7080/cx_sage/public/student_show_info.shtml?userId=XNYESFGDZKXX-14495200885&amp;token=ZjA2NTc1NTA5Yg")</f>
        <v>http://120.92.71.219:7080/cx_sage/public/student_show_info.shtml?userId=XNYESFGDZKXX-14495200885&amp;token=ZjA2NTc1NTA5Yg</v>
      </c>
      <c r="H239" s="7" t="s">
        <v>128</v>
      </c>
      <c r="I239" s="9" t="s">
        <v>77</v>
      </c>
    </row>
    <row r="240" s="1" customFormat="1" ht="25.5" spans="1:9">
      <c r="A240" s="7" t="s">
        <v>10</v>
      </c>
      <c r="B240" s="7" t="s">
        <v>11</v>
      </c>
      <c r="C240" s="7" t="s">
        <v>792</v>
      </c>
      <c r="D240" s="7" t="s">
        <v>793</v>
      </c>
      <c r="E240" s="7" t="s">
        <v>14</v>
      </c>
      <c r="F240" s="7" t="s">
        <v>794</v>
      </c>
      <c r="G240" s="8" t="str">
        <f>HYPERLINK("http://120.92.71.219:7080/cx_sage/public/student_show_info.shtml?userId=XNYESFGDZKXX-14495200886&amp;token=NDE3ZTg5NTc1Yg","http://120.92.71.219:7080/cx_sage/public/student_show_info.shtml?userId=XNYESFGDZKXX-14495200886&amp;token=NDE3ZTg5NTc1Yg")</f>
        <v>http://120.92.71.219:7080/cx_sage/public/student_show_info.shtml?userId=XNYESFGDZKXX-14495200886&amp;token=NDE3ZTg5NTc1Yg</v>
      </c>
      <c r="H240" s="7" t="s">
        <v>72</v>
      </c>
      <c r="I240" s="9" t="s">
        <v>59</v>
      </c>
    </row>
    <row r="241" s="1" customFormat="1" ht="25.5" spans="1:9">
      <c r="A241" s="7" t="s">
        <v>10</v>
      </c>
      <c r="B241" s="7" t="s">
        <v>11</v>
      </c>
      <c r="C241" s="7" t="s">
        <v>795</v>
      </c>
      <c r="D241" s="7" t="s">
        <v>796</v>
      </c>
      <c r="E241" s="7" t="s">
        <v>14</v>
      </c>
      <c r="F241" s="7" t="s">
        <v>797</v>
      </c>
      <c r="G241" s="8" t="str">
        <f>HYPERLINK("http://120.92.71.219:7080/cx_sage/public/student_show_info.shtml?userId=XNYESFGDZKXX-14495200887&amp;token=NTk0YjdiZTdhYQ","http://120.92.71.219:7080/cx_sage/public/student_show_info.shtml?userId=XNYESFGDZKXX-14495200887&amp;token=NTk0YjdiZTdhYQ")</f>
        <v>http://120.92.71.219:7080/cx_sage/public/student_show_info.shtml?userId=XNYESFGDZKXX-14495200887&amp;token=NTk0YjdiZTdhYQ</v>
      </c>
      <c r="H241" s="7" t="s">
        <v>16</v>
      </c>
      <c r="I241" s="9" t="s">
        <v>81</v>
      </c>
    </row>
    <row r="242" s="1" customFormat="1" ht="25.5" spans="1:9">
      <c r="A242" s="7" t="s">
        <v>10</v>
      </c>
      <c r="B242" s="7" t="s">
        <v>11</v>
      </c>
      <c r="C242" s="7" t="s">
        <v>798</v>
      </c>
      <c r="D242" s="7" t="s">
        <v>799</v>
      </c>
      <c r="E242" s="7" t="s">
        <v>14</v>
      </c>
      <c r="F242" s="7" t="s">
        <v>800</v>
      </c>
      <c r="G242" s="8" t="str">
        <f>HYPERLINK("http://120.92.71.219:7080/cx_sage/public/student_show_info.shtml?userId=XNYESFGDZKXX-14495200890&amp;token=NWRlNjdkNWY4Mw","http://120.92.71.219:7080/cx_sage/public/student_show_info.shtml?userId=XNYESFGDZKXX-14495200890&amp;token=NWRlNjdkNWY4Mw")</f>
        <v>http://120.92.71.219:7080/cx_sage/public/student_show_info.shtml?userId=XNYESFGDZKXX-14495200890&amp;token=NWRlNjdkNWY4Mw</v>
      </c>
      <c r="H242" s="7" t="s">
        <v>53</v>
      </c>
      <c r="I242" s="9" t="s">
        <v>129</v>
      </c>
    </row>
    <row r="243" s="1" customFormat="1" ht="25.5" spans="1:9">
      <c r="A243" s="7" t="s">
        <v>10</v>
      </c>
      <c r="B243" s="7" t="s">
        <v>11</v>
      </c>
      <c r="C243" s="7" t="s">
        <v>801</v>
      </c>
      <c r="D243" s="7" t="s">
        <v>802</v>
      </c>
      <c r="E243" s="7" t="s">
        <v>14</v>
      </c>
      <c r="F243" s="7" t="s">
        <v>803</v>
      </c>
      <c r="G243" s="8" t="str">
        <f>HYPERLINK("http://120.92.71.219:7080/cx_sage/public/student_show_info.shtml?userId=XNYESFGDZKXX-14495200894&amp;token=NmVlZDU5YmNjYw","http://120.92.71.219:7080/cx_sage/public/student_show_info.shtml?userId=XNYESFGDZKXX-14495200894&amp;token=NmVlZDU5YmNjYw")</f>
        <v>http://120.92.71.219:7080/cx_sage/public/student_show_info.shtml?userId=XNYESFGDZKXX-14495200894&amp;token=NmVlZDU5YmNjYw</v>
      </c>
      <c r="H243" s="7" t="s">
        <v>53</v>
      </c>
      <c r="I243" s="9" t="s">
        <v>124</v>
      </c>
    </row>
    <row r="244" s="1" customFormat="1" ht="25.5" spans="1:9">
      <c r="A244" s="7" t="s">
        <v>10</v>
      </c>
      <c r="B244" s="7" t="s">
        <v>11</v>
      </c>
      <c r="C244" s="7" t="s">
        <v>804</v>
      </c>
      <c r="D244" s="7" t="s">
        <v>805</v>
      </c>
      <c r="E244" s="7" t="s">
        <v>14</v>
      </c>
      <c r="F244" s="7" t="s">
        <v>806</v>
      </c>
      <c r="G244" s="8" t="str">
        <f>HYPERLINK("http://120.92.71.219:7080/cx_sage/public/student_show_info.shtml?userId=XNYESFGDZKXX-14495200899&amp;token=NTJkNWUyNzRmZA","http://120.92.71.219:7080/cx_sage/public/student_show_info.shtml?userId=XNYESFGDZKXX-14495200899&amp;token=NTJkNWUyNzRmZA")</f>
        <v>http://120.92.71.219:7080/cx_sage/public/student_show_info.shtml?userId=XNYESFGDZKXX-14495200899&amp;token=NTJkNWUyNzRmZA</v>
      </c>
      <c r="H244" s="7" t="s">
        <v>35</v>
      </c>
      <c r="I244" s="9" t="s">
        <v>54</v>
      </c>
    </row>
    <row r="245" s="1" customFormat="1" ht="25.5" spans="1:9">
      <c r="A245" s="7" t="s">
        <v>10</v>
      </c>
      <c r="B245" s="7" t="s">
        <v>11</v>
      </c>
      <c r="C245" s="7" t="s">
        <v>807</v>
      </c>
      <c r="D245" s="7" t="s">
        <v>808</v>
      </c>
      <c r="E245" s="7" t="s">
        <v>14</v>
      </c>
      <c r="F245" s="7" t="s">
        <v>809</v>
      </c>
      <c r="G245" s="8" t="str">
        <f>HYPERLINK("http://120.92.71.219:7080/cx_sage/public/student_show_info.shtml?userId=XNYESFGDZKXX-14495200900&amp;token=NzI3OGEwNWU1NQ","http://120.92.71.219:7080/cx_sage/public/student_show_info.shtml?userId=XNYESFGDZKXX-14495200900&amp;token=NzI3OGEwNWU1NQ")</f>
        <v>http://120.92.71.219:7080/cx_sage/public/student_show_info.shtml?userId=XNYESFGDZKXX-14495200900&amp;token=NzI3OGEwNWU1NQ</v>
      </c>
      <c r="H245" s="7" t="s">
        <v>72</v>
      </c>
      <c r="I245" s="9" t="s">
        <v>17</v>
      </c>
    </row>
    <row r="246" s="1" customFormat="1" ht="25.5" spans="1:9">
      <c r="A246" s="7" t="s">
        <v>10</v>
      </c>
      <c r="B246" s="7" t="s">
        <v>11</v>
      </c>
      <c r="C246" s="7" t="s">
        <v>810</v>
      </c>
      <c r="D246" s="7" t="s">
        <v>811</v>
      </c>
      <c r="E246" s="7" t="s">
        <v>14</v>
      </c>
      <c r="F246" s="7" t="s">
        <v>812</v>
      </c>
      <c r="G246" s="8" t="str">
        <f>HYPERLINK("http://120.92.71.219:7080/cx_sage/public/student_show_info.shtml?userId=XNYESFGDZKXX-14495200903&amp;token=NTI2M2E2MTk5MA","http://120.92.71.219:7080/cx_sage/public/student_show_info.shtml?userId=XNYESFGDZKXX-14495200903&amp;token=NTI2M2E2MTk5MA")</f>
        <v>http://120.92.71.219:7080/cx_sage/public/student_show_info.shtml?userId=XNYESFGDZKXX-14495200903&amp;token=NTI2M2E2MTk5MA</v>
      </c>
      <c r="H246" s="7" t="s">
        <v>157</v>
      </c>
      <c r="I246" s="9" t="s">
        <v>64</v>
      </c>
    </row>
    <row r="247" s="1" customFormat="1" ht="25.5" spans="1:9">
      <c r="A247" s="7" t="s">
        <v>10</v>
      </c>
      <c r="B247" s="7" t="s">
        <v>11</v>
      </c>
      <c r="C247" s="7" t="s">
        <v>813</v>
      </c>
      <c r="D247" s="7" t="s">
        <v>814</v>
      </c>
      <c r="E247" s="7" t="s">
        <v>14</v>
      </c>
      <c r="F247" s="7" t="s">
        <v>815</v>
      </c>
      <c r="G247" s="8" t="str">
        <f>HYPERLINK("http://120.92.71.219:7080/cx_sage/public/student_show_info.shtml?userId=XNYESFGDZKXX-14495200907&amp;token=MzQyYjVmZDAwMA","http://120.92.71.219:7080/cx_sage/public/student_show_info.shtml?userId=XNYESFGDZKXX-14495200907&amp;token=MzQyYjVmZDAwMA")</f>
        <v>http://120.92.71.219:7080/cx_sage/public/student_show_info.shtml?userId=XNYESFGDZKXX-14495200907&amp;token=MzQyYjVmZDAwMA</v>
      </c>
      <c r="H247" s="7" t="s">
        <v>72</v>
      </c>
      <c r="I247" s="9" t="s">
        <v>77</v>
      </c>
    </row>
    <row r="248" s="1" customFormat="1" ht="25.5" spans="1:9">
      <c r="A248" s="7" t="s">
        <v>10</v>
      </c>
      <c r="B248" s="7" t="s">
        <v>11</v>
      </c>
      <c r="C248" s="7" t="s">
        <v>816</v>
      </c>
      <c r="D248" s="7" t="s">
        <v>817</v>
      </c>
      <c r="E248" s="7" t="s">
        <v>14</v>
      </c>
      <c r="F248" s="7" t="s">
        <v>818</v>
      </c>
      <c r="G248" s="8" t="str">
        <f>HYPERLINK("http://120.92.71.219:7080/cx_sage/public/student_show_info.shtml?userId=XNYESFGDZKXX-14495200908&amp;token=YTgzYWQ2MDNjMA","http://120.92.71.219:7080/cx_sage/public/student_show_info.shtml?userId=XNYESFGDZKXX-14495200908&amp;token=YTgzYWQ2MDNjMA")</f>
        <v>http://120.92.71.219:7080/cx_sage/public/student_show_info.shtml?userId=XNYESFGDZKXX-14495200908&amp;token=YTgzYWQ2MDNjMA</v>
      </c>
      <c r="H248" s="7" t="s">
        <v>819</v>
      </c>
      <c r="I248" s="9" t="s">
        <v>119</v>
      </c>
    </row>
    <row r="249" s="1" customFormat="1" ht="25.5" spans="1:9">
      <c r="A249" s="7" t="s">
        <v>10</v>
      </c>
      <c r="B249" s="7" t="s">
        <v>11</v>
      </c>
      <c r="C249" s="7" t="s">
        <v>820</v>
      </c>
      <c r="D249" s="7" t="s">
        <v>821</v>
      </c>
      <c r="E249" s="7" t="s">
        <v>14</v>
      </c>
      <c r="F249" s="7" t="s">
        <v>822</v>
      </c>
      <c r="G249" s="8" t="str">
        <f>HYPERLINK("http://120.92.71.219:7080/cx_sage/public/student_show_info.shtml?userId=XNYESFGDZKXX-14495200910&amp;token=N2MzZjA5YjA2Ng","http://120.92.71.219:7080/cx_sage/public/student_show_info.shtml?userId=XNYESFGDZKXX-14495200910&amp;token=N2MzZjA5YjA2Ng")</f>
        <v>http://120.92.71.219:7080/cx_sage/public/student_show_info.shtml?userId=XNYESFGDZKXX-14495200910&amp;token=N2MzZjA5YjA2Ng</v>
      </c>
      <c r="H249" s="7" t="s">
        <v>72</v>
      </c>
      <c r="I249" s="9" t="s">
        <v>129</v>
      </c>
    </row>
    <row r="250" s="1" customFormat="1" ht="25.5" spans="1:9">
      <c r="A250" s="7" t="s">
        <v>10</v>
      </c>
      <c r="B250" s="7" t="s">
        <v>11</v>
      </c>
      <c r="C250" s="7" t="s">
        <v>823</v>
      </c>
      <c r="D250" s="7" t="s">
        <v>824</v>
      </c>
      <c r="E250" s="7" t="s">
        <v>14</v>
      </c>
      <c r="F250" s="7" t="s">
        <v>825</v>
      </c>
      <c r="G250" s="8" t="str">
        <f>HYPERLINK("http://120.92.71.219:7080/cx_sage/public/student_show_info.shtml?userId=XNYESFGDZKXX-14495200911&amp;token=ZmJlZTQxYWE0Ng","http://120.92.71.219:7080/cx_sage/public/student_show_info.shtml?userId=XNYESFGDZKXX-14495200911&amp;token=ZmJlZTQxYWE0Ng")</f>
        <v>http://120.92.71.219:7080/cx_sage/public/student_show_info.shtml?userId=XNYESFGDZKXX-14495200911&amp;token=ZmJlZTQxYWE0Ng</v>
      </c>
      <c r="H250" s="7" t="s">
        <v>826</v>
      </c>
      <c r="I250" s="9" t="s">
        <v>161</v>
      </c>
    </row>
    <row r="251" s="1" customFormat="1" ht="25.5" spans="1:9">
      <c r="A251" s="7" t="s">
        <v>10</v>
      </c>
      <c r="B251" s="7" t="s">
        <v>11</v>
      </c>
      <c r="C251" s="7" t="s">
        <v>827</v>
      </c>
      <c r="D251" s="7" t="s">
        <v>828</v>
      </c>
      <c r="E251" s="7" t="s">
        <v>14</v>
      </c>
      <c r="F251" s="7" t="s">
        <v>829</v>
      </c>
      <c r="G251" s="8" t="str">
        <f>HYPERLINK("http://120.92.71.219:7080/cx_sage/public/student_show_info.shtml?userId=XNYESFGDZKXX-14495200912&amp;token=NjNlMTZhMjQ5OA","http://120.92.71.219:7080/cx_sage/public/student_show_info.shtml?userId=XNYESFGDZKXX-14495200912&amp;token=NjNlMTZhMjQ5OA")</f>
        <v>http://120.92.71.219:7080/cx_sage/public/student_show_info.shtml?userId=XNYESFGDZKXX-14495200912&amp;token=NjNlMTZhMjQ5OA</v>
      </c>
      <c r="H251" s="7" t="s">
        <v>30</v>
      </c>
      <c r="I251" s="9" t="s">
        <v>129</v>
      </c>
    </row>
    <row r="252" s="1" customFormat="1" ht="25.5" spans="1:9">
      <c r="A252" s="7" t="s">
        <v>10</v>
      </c>
      <c r="B252" s="7" t="s">
        <v>11</v>
      </c>
      <c r="C252" s="7" t="s">
        <v>830</v>
      </c>
      <c r="D252" s="7" t="s">
        <v>831</v>
      </c>
      <c r="E252" s="7" t="s">
        <v>14</v>
      </c>
      <c r="F252" s="7" t="s">
        <v>832</v>
      </c>
      <c r="G252" s="8" t="str">
        <f>HYPERLINK("http://120.92.71.219:7080/cx_sage/public/student_show_info.shtml?userId=XNYESFGDZKXX-14495200913&amp;token=NjhiMjkzYTFiYw","http://120.92.71.219:7080/cx_sage/public/student_show_info.shtml?userId=XNYESFGDZKXX-14495200913&amp;token=NjhiMjkzYTFiYw")</f>
        <v>http://120.92.71.219:7080/cx_sage/public/student_show_info.shtml?userId=XNYESFGDZKXX-14495200913&amp;token=NjhiMjkzYTFiYw</v>
      </c>
      <c r="H252" s="7" t="s">
        <v>49</v>
      </c>
      <c r="I252" s="9" t="s">
        <v>124</v>
      </c>
    </row>
    <row r="253" s="1" customFormat="1" ht="25.5" spans="1:9">
      <c r="A253" s="7" t="s">
        <v>10</v>
      </c>
      <c r="B253" s="7" t="s">
        <v>11</v>
      </c>
      <c r="C253" s="7" t="s">
        <v>833</v>
      </c>
      <c r="D253" s="7" t="s">
        <v>834</v>
      </c>
      <c r="E253" s="7" t="s">
        <v>14</v>
      </c>
      <c r="F253" s="7" t="s">
        <v>835</v>
      </c>
      <c r="G253" s="8" t="str">
        <f>HYPERLINK("http://120.92.71.219:7080/cx_sage/public/student_show_info.shtml?userId=XNYESFGDZKXX-14495200915&amp;token=MmE4ZDY3NDdlNg","http://120.92.71.219:7080/cx_sage/public/student_show_info.shtml?userId=XNYESFGDZKXX-14495200915&amp;token=MmE4ZDY3NDdlNg")</f>
        <v>http://120.92.71.219:7080/cx_sage/public/student_show_info.shtml?userId=XNYESFGDZKXX-14495200915&amp;token=MmE4ZDY3NDdlNg</v>
      </c>
      <c r="H253" s="7" t="s">
        <v>836</v>
      </c>
      <c r="I253" s="9" t="s">
        <v>89</v>
      </c>
    </row>
    <row r="254" s="1" customFormat="1" ht="25.5" spans="1:9">
      <c r="A254" s="7" t="s">
        <v>10</v>
      </c>
      <c r="B254" s="7" t="s">
        <v>11</v>
      </c>
      <c r="C254" s="7" t="s">
        <v>837</v>
      </c>
      <c r="D254" s="7" t="s">
        <v>838</v>
      </c>
      <c r="E254" s="7" t="s">
        <v>14</v>
      </c>
      <c r="F254" s="7" t="s">
        <v>839</v>
      </c>
      <c r="G254" s="8" t="str">
        <f>HYPERLINK("http://120.92.71.219:7080/cx_sage/public/student_show_info.shtml?userId=XNYESFGDZKXX-14495200917&amp;token=MGFiMTQ3ZTk0NQ","http://120.92.71.219:7080/cx_sage/public/student_show_info.shtml?userId=XNYESFGDZKXX-14495200917&amp;token=MGFiMTQ3ZTk0NQ")</f>
        <v>http://120.92.71.219:7080/cx_sage/public/student_show_info.shtml?userId=XNYESFGDZKXX-14495200917&amp;token=MGFiMTQ3ZTk0NQ</v>
      </c>
      <c r="H254" s="7" t="s">
        <v>416</v>
      </c>
      <c r="I254" s="9" t="s">
        <v>77</v>
      </c>
    </row>
    <row r="255" s="1" customFormat="1" ht="25.5" spans="1:9">
      <c r="A255" s="7" t="s">
        <v>10</v>
      </c>
      <c r="B255" s="7" t="s">
        <v>11</v>
      </c>
      <c r="C255" s="7" t="s">
        <v>840</v>
      </c>
      <c r="D255" s="7" t="s">
        <v>841</v>
      </c>
      <c r="E255" s="7" t="s">
        <v>14</v>
      </c>
      <c r="F255" s="7" t="s">
        <v>842</v>
      </c>
      <c r="G255" s="8" t="str">
        <f>HYPERLINK("http://120.92.71.219:7080/cx_sage/public/student_show_info.shtml?userId=XNYESFGDZKXX-14495200918&amp;token=NTk5MjhjN2IwMA","http://120.92.71.219:7080/cx_sage/public/student_show_info.shtml?userId=XNYESFGDZKXX-14495200918&amp;token=NTk5MjhjN2IwMA")</f>
        <v>http://120.92.71.219:7080/cx_sage/public/student_show_info.shtml?userId=XNYESFGDZKXX-14495200918&amp;token=NTk5MjhjN2IwMA</v>
      </c>
      <c r="H255" s="7" t="s">
        <v>49</v>
      </c>
      <c r="I255" s="9" t="s">
        <v>17</v>
      </c>
    </row>
    <row r="256" s="1" customFormat="1" ht="25.5" spans="1:9">
      <c r="A256" s="7" t="s">
        <v>10</v>
      </c>
      <c r="B256" s="7" t="s">
        <v>11</v>
      </c>
      <c r="C256" s="7" t="s">
        <v>843</v>
      </c>
      <c r="D256" s="7" t="s">
        <v>844</v>
      </c>
      <c r="E256" s="7" t="s">
        <v>14</v>
      </c>
      <c r="F256" s="7" t="s">
        <v>845</v>
      </c>
      <c r="G256" s="8" t="str">
        <f>HYPERLINK("http://120.92.71.219:7080/cx_sage/public/student_show_info.shtml?userId=XNYESFGDZKXX-14495200923&amp;token=NjcwZTI4ZmNmOA","http://120.92.71.219:7080/cx_sage/public/student_show_info.shtml?userId=XNYESFGDZKXX-14495200923&amp;token=NjcwZTI4ZmNmOA")</f>
        <v>http://120.92.71.219:7080/cx_sage/public/student_show_info.shtml?userId=XNYESFGDZKXX-14495200923&amp;token=NjcwZTI4ZmNmOA</v>
      </c>
      <c r="H256" s="7" t="s">
        <v>246</v>
      </c>
      <c r="I256" s="9" t="s">
        <v>89</v>
      </c>
    </row>
    <row r="257" s="1" customFormat="1" ht="25.5" spans="1:9">
      <c r="A257" s="7" t="s">
        <v>10</v>
      </c>
      <c r="B257" s="7" t="s">
        <v>11</v>
      </c>
      <c r="C257" s="7" t="s">
        <v>846</v>
      </c>
      <c r="D257" s="7" t="s">
        <v>847</v>
      </c>
      <c r="E257" s="7" t="s">
        <v>14</v>
      </c>
      <c r="F257" s="7" t="s">
        <v>848</v>
      </c>
      <c r="G257" s="8" t="str">
        <f>HYPERLINK("http://120.92.71.219:7080/cx_sage/public/student_show_info.shtml?userId=XNYESFGDZKXX-14495200925&amp;token=Njk3YjQ2YWJhYQ","http://120.92.71.219:7080/cx_sage/public/student_show_info.shtml?userId=XNYESFGDZKXX-14495200925&amp;token=Njk3YjQ2YWJhYQ")</f>
        <v>http://120.92.71.219:7080/cx_sage/public/student_show_info.shtml?userId=XNYESFGDZKXX-14495200925&amp;token=Njk3YjQ2YWJhYQ</v>
      </c>
      <c r="H257" s="7" t="s">
        <v>142</v>
      </c>
      <c r="I257" s="9" t="s">
        <v>54</v>
      </c>
    </row>
    <row r="258" s="1" customFormat="1" ht="25.5" spans="1:9">
      <c r="A258" s="7" t="s">
        <v>10</v>
      </c>
      <c r="B258" s="7" t="s">
        <v>11</v>
      </c>
      <c r="C258" s="7" t="s">
        <v>849</v>
      </c>
      <c r="D258" s="7" t="s">
        <v>850</v>
      </c>
      <c r="E258" s="7" t="s">
        <v>14</v>
      </c>
      <c r="F258" s="7" t="s">
        <v>851</v>
      </c>
      <c r="G258" s="8" t="str">
        <f>HYPERLINK("http://120.92.71.219:7080/cx_sage/public/student_show_info.shtml?userId=XNYESFGDZKXX-14495200928&amp;token=YmRjZjQ0Njk3OA","http://120.92.71.219:7080/cx_sage/public/student_show_info.shtml?userId=XNYESFGDZKXX-14495200928&amp;token=YmRjZjQ0Njk3OA")</f>
        <v>http://120.92.71.219:7080/cx_sage/public/student_show_info.shtml?userId=XNYESFGDZKXX-14495200928&amp;token=YmRjZjQ0Njk3OA</v>
      </c>
      <c r="H258" s="7" t="s">
        <v>118</v>
      </c>
      <c r="I258" s="9" t="s">
        <v>64</v>
      </c>
    </row>
    <row r="259" s="1" customFormat="1" ht="25.5" spans="1:9">
      <c r="A259" s="7" t="s">
        <v>10</v>
      </c>
      <c r="B259" s="7" t="s">
        <v>11</v>
      </c>
      <c r="C259" s="7" t="s">
        <v>852</v>
      </c>
      <c r="D259" s="7" t="s">
        <v>853</v>
      </c>
      <c r="E259" s="7" t="s">
        <v>14</v>
      </c>
      <c r="F259" s="7" t="s">
        <v>854</v>
      </c>
      <c r="G259" s="8" t="str">
        <f>HYPERLINK("http://120.92.71.219:7080/cx_sage/public/student_show_info.shtml?userId=XNYESFGDZKXX-14495200930&amp;token=NThhNDJiNmVlYw","http://120.92.71.219:7080/cx_sage/public/student_show_info.shtml?userId=XNYESFGDZKXX-14495200930&amp;token=NThhNDJiNmVlYw")</f>
        <v>http://120.92.71.219:7080/cx_sage/public/student_show_info.shtml?userId=XNYESFGDZKXX-14495200930&amp;token=NThhNDJiNmVlYw</v>
      </c>
      <c r="H259" s="7" t="s">
        <v>25</v>
      </c>
      <c r="I259" s="9" t="s">
        <v>54</v>
      </c>
    </row>
    <row r="260" s="1" customFormat="1" ht="25.5" spans="1:9">
      <c r="A260" s="7" t="s">
        <v>10</v>
      </c>
      <c r="B260" s="7" t="s">
        <v>11</v>
      </c>
      <c r="C260" s="7" t="s">
        <v>855</v>
      </c>
      <c r="D260" s="7" t="s">
        <v>856</v>
      </c>
      <c r="E260" s="7" t="s">
        <v>14</v>
      </c>
      <c r="F260" s="7" t="s">
        <v>857</v>
      </c>
      <c r="G260" s="8" t="str">
        <f>HYPERLINK("http://120.92.71.219:7080/cx_sage/public/student_show_info.shtml?userId=XNYESFGDZKXX-14495200932&amp;token=YjNlNmE3ODAxZA","http://120.92.71.219:7080/cx_sage/public/student_show_info.shtml?userId=XNYESFGDZKXX-14495200932&amp;token=YjNlNmE3ODAxZA")</f>
        <v>http://120.92.71.219:7080/cx_sage/public/student_show_info.shtml?userId=XNYESFGDZKXX-14495200932&amp;token=YjNlNmE3ODAxZA</v>
      </c>
      <c r="H260" s="7" t="s">
        <v>202</v>
      </c>
      <c r="I260" s="9" t="s">
        <v>129</v>
      </c>
    </row>
    <row r="261" s="1" customFormat="1" ht="25.5" spans="1:9">
      <c r="A261" s="7" t="s">
        <v>10</v>
      </c>
      <c r="B261" s="7" t="s">
        <v>11</v>
      </c>
      <c r="C261" s="7" t="s">
        <v>858</v>
      </c>
      <c r="D261" s="7" t="s">
        <v>859</v>
      </c>
      <c r="E261" s="7" t="s">
        <v>14</v>
      </c>
      <c r="F261" s="7" t="s">
        <v>860</v>
      </c>
      <c r="G261" s="8" t="str">
        <f>HYPERLINK("http://120.92.71.219:7080/cx_sage/public/student_show_info.shtml?userId=XNYESFGDZKXX-14495200935&amp;token=MTk5ZWJiMmE2ZA","http://120.92.71.219:7080/cx_sage/public/student_show_info.shtml?userId=XNYESFGDZKXX-14495200935&amp;token=MTk5ZWJiMmE2ZA")</f>
        <v>http://120.92.71.219:7080/cx_sage/public/student_show_info.shtml?userId=XNYESFGDZKXX-14495200935&amp;token=MTk5ZWJiMmE2ZA</v>
      </c>
      <c r="H261" s="7" t="s">
        <v>35</v>
      </c>
      <c r="I261" s="9" t="s">
        <v>77</v>
      </c>
    </row>
    <row r="262" s="1" customFormat="1" ht="25.5" spans="1:9">
      <c r="A262" s="7" t="s">
        <v>10</v>
      </c>
      <c r="B262" s="7" t="s">
        <v>11</v>
      </c>
      <c r="C262" s="7" t="s">
        <v>861</v>
      </c>
      <c r="D262" s="7" t="s">
        <v>862</v>
      </c>
      <c r="E262" s="7" t="s">
        <v>14</v>
      </c>
      <c r="F262" s="7" t="s">
        <v>863</v>
      </c>
      <c r="G262" s="8" t="str">
        <f>HYPERLINK("http://120.92.71.219:7080/cx_sage/public/student_show_info.shtml?userId=XNYESFGDZKXX-14495200936&amp;token=ZmZjNmZkYzEyNQ","http://120.92.71.219:7080/cx_sage/public/student_show_info.shtml?userId=XNYESFGDZKXX-14495200936&amp;token=ZmZjNmZkYzEyNQ")</f>
        <v>http://120.92.71.219:7080/cx_sage/public/student_show_info.shtml?userId=XNYESFGDZKXX-14495200936&amp;token=ZmZjNmZkYzEyNQ</v>
      </c>
      <c r="H262" s="7" t="s">
        <v>176</v>
      </c>
      <c r="I262" s="9" t="s">
        <v>124</v>
      </c>
    </row>
    <row r="263" s="1" customFormat="1" ht="25.5" spans="1:9">
      <c r="A263" s="7" t="s">
        <v>10</v>
      </c>
      <c r="B263" s="7" t="s">
        <v>11</v>
      </c>
      <c r="C263" s="7" t="s">
        <v>864</v>
      </c>
      <c r="D263" s="7" t="s">
        <v>865</v>
      </c>
      <c r="E263" s="7" t="s">
        <v>14</v>
      </c>
      <c r="F263" s="7" t="s">
        <v>866</v>
      </c>
      <c r="G263" s="8" t="str">
        <f>HYPERLINK("http://120.92.71.219:7080/cx_sage/public/student_show_info.shtml?userId=XNYESFGDZKXX-14495200937&amp;token=NGRlYjQ5NmNmZQ","http://120.92.71.219:7080/cx_sage/public/student_show_info.shtml?userId=XNYESFGDZKXX-14495200937&amp;token=NGRlYjQ5NmNmZQ")</f>
        <v>http://120.92.71.219:7080/cx_sage/public/student_show_info.shtml?userId=XNYESFGDZKXX-14495200937&amp;token=NGRlYjQ5NmNmZQ</v>
      </c>
      <c r="H263" s="7" t="s">
        <v>202</v>
      </c>
      <c r="I263" s="9" t="s">
        <v>203</v>
      </c>
    </row>
    <row r="264" s="1" customFormat="1" ht="25.5" spans="1:9">
      <c r="A264" s="7" t="s">
        <v>10</v>
      </c>
      <c r="B264" s="7" t="s">
        <v>11</v>
      </c>
      <c r="C264" s="7" t="s">
        <v>867</v>
      </c>
      <c r="D264" s="7" t="s">
        <v>868</v>
      </c>
      <c r="E264" s="7" t="s">
        <v>14</v>
      </c>
      <c r="F264" s="7" t="s">
        <v>869</v>
      </c>
      <c r="G264" s="8" t="str">
        <f>HYPERLINK("http://120.92.71.219:7080/cx_sage/public/student_show_info.shtml?userId=XNYESFGDZKXX-14495200941&amp;token=ZTFkNmJhNzI4ZQ","http://120.92.71.219:7080/cx_sage/public/student_show_info.shtml?userId=XNYESFGDZKXX-14495200941&amp;token=ZTFkNmJhNzI4ZQ")</f>
        <v>http://120.92.71.219:7080/cx_sage/public/student_show_info.shtml?userId=XNYESFGDZKXX-14495200941&amp;token=ZTFkNmJhNzI4ZQ</v>
      </c>
      <c r="H264" s="7" t="s">
        <v>870</v>
      </c>
      <c r="I264" s="9" t="s">
        <v>73</v>
      </c>
    </row>
    <row r="265" s="1" customFormat="1" ht="25.5" spans="1:9">
      <c r="A265" s="7" t="s">
        <v>10</v>
      </c>
      <c r="B265" s="7" t="s">
        <v>11</v>
      </c>
      <c r="C265" s="7" t="s">
        <v>871</v>
      </c>
      <c r="D265" s="7" t="s">
        <v>872</v>
      </c>
      <c r="E265" s="7" t="s">
        <v>14</v>
      </c>
      <c r="F265" s="7" t="s">
        <v>873</v>
      </c>
      <c r="G265" s="8" t="str">
        <f>HYPERLINK("http://120.92.71.219:7080/cx_sage/public/student_show_info.shtml?userId=XNYESFGDZKXX-14495200944&amp;token=YTkwNTY2ODM2NQ","http://120.92.71.219:7080/cx_sage/public/student_show_info.shtml?userId=XNYESFGDZKXX-14495200944&amp;token=YTkwNTY2ODM2NQ")</f>
        <v>http://120.92.71.219:7080/cx_sage/public/student_show_info.shtml?userId=XNYESFGDZKXX-14495200944&amp;token=YTkwNTY2ODM2NQ</v>
      </c>
      <c r="H265" s="7" t="s">
        <v>192</v>
      </c>
      <c r="I265" s="9" t="s">
        <v>41</v>
      </c>
    </row>
    <row r="266" s="1" customFormat="1" ht="25.5" spans="1:9">
      <c r="A266" s="7" t="s">
        <v>10</v>
      </c>
      <c r="B266" s="7" t="s">
        <v>11</v>
      </c>
      <c r="C266" s="7" t="s">
        <v>874</v>
      </c>
      <c r="D266" s="7" t="s">
        <v>875</v>
      </c>
      <c r="E266" s="7" t="s">
        <v>14</v>
      </c>
      <c r="F266" s="7" t="s">
        <v>876</v>
      </c>
      <c r="G266" s="8" t="str">
        <f>HYPERLINK("http://120.92.71.219:7080/cx_sage/public/student_show_info.shtml?userId=XNYESFGDZKXX-14495200946&amp;token=MTkwODU0MTE0Mg","http://120.92.71.219:7080/cx_sage/public/student_show_info.shtml?userId=XNYESFGDZKXX-14495200946&amp;token=MTkwODU0MTE0Mg")</f>
        <v>http://120.92.71.219:7080/cx_sage/public/student_show_info.shtml?userId=XNYESFGDZKXX-14495200946&amp;token=MTkwODU0MTE0Mg</v>
      </c>
      <c r="H266" s="7" t="s">
        <v>567</v>
      </c>
      <c r="I266" s="9" t="s">
        <v>77</v>
      </c>
    </row>
    <row r="267" s="1" customFormat="1" ht="25.5" spans="1:9">
      <c r="A267" s="7" t="s">
        <v>10</v>
      </c>
      <c r="B267" s="7" t="s">
        <v>11</v>
      </c>
      <c r="C267" s="7" t="s">
        <v>877</v>
      </c>
      <c r="D267" s="7" t="s">
        <v>878</v>
      </c>
      <c r="E267" s="7" t="s">
        <v>14</v>
      </c>
      <c r="F267" s="7" t="s">
        <v>879</v>
      </c>
      <c r="G267" s="8" t="str">
        <f>HYPERLINK("http://120.92.71.219:7080/cx_sage/public/student_show_info.shtml?userId=XNYESFGDZKXX-14495200949&amp;token=NzgwNGU5NzYyYg","http://120.92.71.219:7080/cx_sage/public/student_show_info.shtml?userId=XNYESFGDZKXX-14495200949&amp;token=NzgwNGU5NzYyYg")</f>
        <v>http://120.92.71.219:7080/cx_sage/public/student_show_info.shtml?userId=XNYESFGDZKXX-14495200949&amp;token=NzgwNGU5NzYyYg</v>
      </c>
      <c r="H267" s="7" t="s">
        <v>128</v>
      </c>
      <c r="I267" s="9" t="s">
        <v>54</v>
      </c>
    </row>
    <row r="268" s="1" customFormat="1" ht="25.5" spans="1:9">
      <c r="A268" s="7" t="s">
        <v>10</v>
      </c>
      <c r="B268" s="7" t="s">
        <v>11</v>
      </c>
      <c r="C268" s="7" t="s">
        <v>880</v>
      </c>
      <c r="D268" s="7" t="s">
        <v>881</v>
      </c>
      <c r="E268" s="7" t="s">
        <v>14</v>
      </c>
      <c r="F268" s="7" t="s">
        <v>882</v>
      </c>
      <c r="G268" s="8" t="str">
        <f>HYPERLINK("http://120.92.71.219:7080/cx_sage/public/student_show_info.shtml?userId=XNYESFGDZKXX-14495200951&amp;token=OTkwOWRiN2JjMQ","http://120.92.71.219:7080/cx_sage/public/student_show_info.shtml?userId=XNYESFGDZKXX-14495200951&amp;token=OTkwOWRiN2JjMQ")</f>
        <v>http://120.92.71.219:7080/cx_sage/public/student_show_info.shtml?userId=XNYESFGDZKXX-14495200951&amp;token=OTkwOWRiN2JjMQ</v>
      </c>
      <c r="H268" s="7" t="s">
        <v>118</v>
      </c>
      <c r="I268" s="9" t="s">
        <v>36</v>
      </c>
    </row>
    <row r="269" s="1" customFormat="1" ht="25.5" spans="1:9">
      <c r="A269" s="7" t="s">
        <v>10</v>
      </c>
      <c r="B269" s="7" t="s">
        <v>11</v>
      </c>
      <c r="C269" s="7" t="s">
        <v>883</v>
      </c>
      <c r="D269" s="7" t="s">
        <v>884</v>
      </c>
      <c r="E269" s="7" t="s">
        <v>14</v>
      </c>
      <c r="F269" s="7" t="s">
        <v>885</v>
      </c>
      <c r="G269" s="8" t="str">
        <f>HYPERLINK("http://120.92.71.219:7080/cx_sage/public/student_show_info.shtml?userId=XNYESFGDZKXX-14495200952&amp;token=MTljODg2NTg1ZQ","http://120.92.71.219:7080/cx_sage/public/student_show_info.shtml?userId=XNYESFGDZKXX-14495200952&amp;token=MTljODg2NTg1ZQ")</f>
        <v>http://120.92.71.219:7080/cx_sage/public/student_show_info.shtml?userId=XNYESFGDZKXX-14495200952&amp;token=MTljODg2NTg1ZQ</v>
      </c>
      <c r="H269" s="7" t="s">
        <v>53</v>
      </c>
      <c r="I269" s="9" t="s">
        <v>41</v>
      </c>
    </row>
    <row r="270" s="1" customFormat="1" ht="25.5" spans="1:9">
      <c r="A270" s="7" t="s">
        <v>10</v>
      </c>
      <c r="B270" s="7" t="s">
        <v>11</v>
      </c>
      <c r="C270" s="7" t="s">
        <v>886</v>
      </c>
      <c r="D270" s="7" t="s">
        <v>887</v>
      </c>
      <c r="E270" s="7" t="s">
        <v>14</v>
      </c>
      <c r="F270" s="7" t="s">
        <v>888</v>
      </c>
      <c r="G270" s="8" t="str">
        <f>HYPERLINK("http://120.92.71.219:7080/cx_sage/public/student_show_info.shtml?userId=XNYESFGDZKXX-14495200953&amp;token=ZjU2MGI4MWYxMA","http://120.92.71.219:7080/cx_sage/public/student_show_info.shtml?userId=XNYESFGDZKXX-14495200953&amp;token=ZjU2MGI4MWYxMA")</f>
        <v>http://120.92.71.219:7080/cx_sage/public/student_show_info.shtml?userId=XNYESFGDZKXX-14495200953&amp;token=ZjU2MGI4MWYxMA</v>
      </c>
      <c r="H270" s="7" t="s">
        <v>16</v>
      </c>
      <c r="I270" s="9" t="s">
        <v>17</v>
      </c>
    </row>
    <row r="271" s="1" customFormat="1" ht="25.5" spans="1:9">
      <c r="A271" s="7" t="s">
        <v>10</v>
      </c>
      <c r="B271" s="7" t="s">
        <v>889</v>
      </c>
      <c r="C271" s="7" t="s">
        <v>890</v>
      </c>
      <c r="D271" s="7" t="s">
        <v>891</v>
      </c>
      <c r="E271" s="7" t="s">
        <v>14</v>
      </c>
      <c r="F271" s="7" t="s">
        <v>892</v>
      </c>
      <c r="G271" s="8" t="str">
        <f>HYPERLINK("http://120.92.71.219:7080/cx_sage/public/student_show_info.shtml?userId=XNYESFGDZKXX-14495190416&amp;token=MDI1MTI0MWEwNQ","http://120.92.71.219:7080/cx_sage/public/student_show_info.shtml?userId=XNYESFGDZKXX-14495190416&amp;token=MDI1MTI0MWEwNQ")</f>
        <v>http://120.92.71.219:7080/cx_sage/public/student_show_info.shtml?userId=XNYESFGDZKXX-14495190416&amp;token=MDI1MTI0MWEwNQ</v>
      </c>
      <c r="H271" s="7" t="s">
        <v>45</v>
      </c>
      <c r="I271" s="9" t="s">
        <v>111</v>
      </c>
    </row>
    <row r="272" s="1" customFormat="1" ht="25.5" spans="1:9">
      <c r="A272" s="7" t="s">
        <v>10</v>
      </c>
      <c r="B272" s="7" t="s">
        <v>889</v>
      </c>
      <c r="C272" s="7" t="s">
        <v>893</v>
      </c>
      <c r="D272" s="7" t="s">
        <v>894</v>
      </c>
      <c r="E272" s="7" t="s">
        <v>14</v>
      </c>
      <c r="F272" s="7" t="s">
        <v>895</v>
      </c>
      <c r="G272" s="8" t="str">
        <f>HYPERLINK("http://120.92.71.219:7080/cx_sage/public/student_show_info.shtml?userId=XNYESFGDZKXX-14495190549&amp;token=MmEyMTU5MGFkYg","http://120.92.71.219:7080/cx_sage/public/student_show_info.shtml?userId=XNYESFGDZKXX-14495190549&amp;token=MmEyMTU5MGFkYg")</f>
        <v>http://120.92.71.219:7080/cx_sage/public/student_show_info.shtml?userId=XNYESFGDZKXX-14495190549&amp;token=MmEyMTU5MGFkYg</v>
      </c>
      <c r="H272" s="7" t="s">
        <v>896</v>
      </c>
      <c r="I272" s="9" t="s">
        <v>897</v>
      </c>
    </row>
    <row r="273" s="1" customFormat="1" ht="25.5" spans="1:9">
      <c r="A273" s="7" t="s">
        <v>10</v>
      </c>
      <c r="B273" s="7" t="s">
        <v>889</v>
      </c>
      <c r="C273" s="7" t="s">
        <v>898</v>
      </c>
      <c r="D273" s="7" t="s">
        <v>899</v>
      </c>
      <c r="E273" s="7" t="s">
        <v>14</v>
      </c>
      <c r="F273" s="7" t="s">
        <v>900</v>
      </c>
      <c r="G273" s="8" t="str">
        <f>HYPERLINK("http://120.92.71.219:7080/cx_sage/public/student_show_info.shtml?userId=XNYESFGDZKXX-14495200417&amp;token=YzkwZDY2MTA1OQ","http://120.92.71.219:7080/cx_sage/public/student_show_info.shtml?userId=XNYESFGDZKXX-14495200417&amp;token=YzkwZDY2MTA1OQ")</f>
        <v>http://120.92.71.219:7080/cx_sage/public/student_show_info.shtml?userId=XNYESFGDZKXX-14495200417&amp;token=YzkwZDY2MTA1OQ</v>
      </c>
      <c r="H273" s="7" t="s">
        <v>123</v>
      </c>
      <c r="I273" s="9" t="s">
        <v>161</v>
      </c>
    </row>
    <row r="274" s="1" customFormat="1" ht="25.5" spans="1:9">
      <c r="A274" s="7" t="s">
        <v>10</v>
      </c>
      <c r="B274" s="7" t="s">
        <v>889</v>
      </c>
      <c r="C274" s="7" t="s">
        <v>901</v>
      </c>
      <c r="D274" s="7" t="s">
        <v>902</v>
      </c>
      <c r="E274" s="7" t="s">
        <v>14</v>
      </c>
      <c r="F274" s="7" t="s">
        <v>903</v>
      </c>
      <c r="G274" s="8" t="str">
        <f>HYPERLINK("http://120.92.71.219:7080/cx_sage/public/student_show_info.shtml?userId=XNYESFGDZKXX-14495200418&amp;token=ZGYyYmJkMmY1Yw","http://120.92.71.219:7080/cx_sage/public/student_show_info.shtml?userId=XNYESFGDZKXX-14495200418&amp;token=ZGYyYmJkMmY1Yw")</f>
        <v>http://120.92.71.219:7080/cx_sage/public/student_show_info.shtml?userId=XNYESFGDZKXX-14495200418&amp;token=ZGYyYmJkMmY1Yw</v>
      </c>
      <c r="H274" s="7" t="s">
        <v>72</v>
      </c>
      <c r="I274" s="9" t="s">
        <v>73</v>
      </c>
    </row>
    <row r="275" s="1" customFormat="1" ht="25.5" spans="1:9">
      <c r="A275" s="7" t="s">
        <v>10</v>
      </c>
      <c r="B275" s="7" t="s">
        <v>889</v>
      </c>
      <c r="C275" s="7" t="s">
        <v>904</v>
      </c>
      <c r="D275" s="7" t="s">
        <v>905</v>
      </c>
      <c r="E275" s="7" t="s">
        <v>14</v>
      </c>
      <c r="F275" s="7" t="s">
        <v>906</v>
      </c>
      <c r="G275" s="8" t="str">
        <f>HYPERLINK("http://120.92.71.219:7080/cx_sage/public/student_show_info.shtml?userId=XNYESFGDZKXX-14495200421&amp;token=ZWI5MTgyNDAwZQ","http://120.92.71.219:7080/cx_sage/public/student_show_info.shtml?userId=XNYESFGDZKXX-14495200421&amp;token=ZWI5MTgyNDAwZQ")</f>
        <v>http://120.92.71.219:7080/cx_sage/public/student_show_info.shtml?userId=XNYESFGDZKXX-14495200421&amp;token=ZWI5MTgyNDAwZQ</v>
      </c>
      <c r="H275" s="7" t="s">
        <v>502</v>
      </c>
      <c r="I275" s="9" t="s">
        <v>59</v>
      </c>
    </row>
    <row r="276" s="1" customFormat="1" ht="25.5" spans="1:9">
      <c r="A276" s="7" t="s">
        <v>10</v>
      </c>
      <c r="B276" s="7" t="s">
        <v>889</v>
      </c>
      <c r="C276" s="7" t="s">
        <v>907</v>
      </c>
      <c r="D276" s="7" t="s">
        <v>908</v>
      </c>
      <c r="E276" s="7" t="s">
        <v>14</v>
      </c>
      <c r="F276" s="7" t="s">
        <v>909</v>
      </c>
      <c r="G276" s="8" t="str">
        <f>HYPERLINK("http://120.92.71.219:7080/cx_sage/public/student_show_info.shtml?userId=XNYESFGDZKXX-14495200424&amp;token=YmRiYTc1NDQzZQ","http://120.92.71.219:7080/cx_sage/public/student_show_info.shtml?userId=XNYESFGDZKXX-14495200424&amp;token=YmRiYTc1NDQzZQ")</f>
        <v>http://120.92.71.219:7080/cx_sage/public/student_show_info.shtml?userId=XNYESFGDZKXX-14495200424&amp;token=YmRiYTc1NDQzZQ</v>
      </c>
      <c r="H276" s="7" t="s">
        <v>68</v>
      </c>
      <c r="I276" s="9" t="s">
        <v>475</v>
      </c>
    </row>
    <row r="277" s="1" customFormat="1" ht="25.5" spans="1:9">
      <c r="A277" s="7" t="s">
        <v>10</v>
      </c>
      <c r="B277" s="7" t="s">
        <v>889</v>
      </c>
      <c r="C277" s="7" t="s">
        <v>910</v>
      </c>
      <c r="D277" s="7" t="s">
        <v>911</v>
      </c>
      <c r="E277" s="7" t="s">
        <v>14</v>
      </c>
      <c r="F277" s="7" t="s">
        <v>912</v>
      </c>
      <c r="G277" s="8" t="str">
        <f>HYPERLINK("http://120.92.71.219:7080/cx_sage/public/student_show_info.shtml?userId=XNYESFGDZKXX-14495200432&amp;token=OTc3NGU1OTdlOA","http://120.92.71.219:7080/cx_sage/public/student_show_info.shtml?userId=XNYESFGDZKXX-14495200432&amp;token=OTc3NGU1OTdlOA")</f>
        <v>http://120.92.71.219:7080/cx_sage/public/student_show_info.shtml?userId=XNYESFGDZKXX-14495200432&amp;token=OTc3NGU1OTdlOA</v>
      </c>
      <c r="H277" s="7" t="s">
        <v>128</v>
      </c>
      <c r="I277" s="9" t="s">
        <v>54</v>
      </c>
    </row>
    <row r="278" s="1" customFormat="1" ht="25.5" spans="1:9">
      <c r="A278" s="7" t="s">
        <v>10</v>
      </c>
      <c r="B278" s="7" t="s">
        <v>889</v>
      </c>
      <c r="C278" s="7" t="s">
        <v>913</v>
      </c>
      <c r="D278" s="7" t="s">
        <v>914</v>
      </c>
      <c r="E278" s="7" t="s">
        <v>14</v>
      </c>
      <c r="F278" s="7" t="s">
        <v>915</v>
      </c>
      <c r="G278" s="8" t="str">
        <f>HYPERLINK("http://120.92.71.219:7080/cx_sage/public/student_show_info.shtml?userId=XNYESFGDZKXX-14495200434&amp;token=ZmU4ZDZmZDg0Zg","http://120.92.71.219:7080/cx_sage/public/student_show_info.shtml?userId=XNYESFGDZKXX-14495200434&amp;token=ZmU4ZDZmZDg0Zg")</f>
        <v>http://120.92.71.219:7080/cx_sage/public/student_show_info.shtml?userId=XNYESFGDZKXX-14495200434&amp;token=ZmU4ZDZmZDg0Zg</v>
      </c>
      <c r="H278" s="7" t="s">
        <v>836</v>
      </c>
      <c r="I278" s="9" t="s">
        <v>119</v>
      </c>
    </row>
    <row r="279" s="1" customFormat="1" ht="25.5" spans="1:9">
      <c r="A279" s="7" t="s">
        <v>10</v>
      </c>
      <c r="B279" s="7" t="s">
        <v>889</v>
      </c>
      <c r="C279" s="7" t="s">
        <v>916</v>
      </c>
      <c r="D279" s="7" t="s">
        <v>917</v>
      </c>
      <c r="E279" s="7" t="s">
        <v>14</v>
      </c>
      <c r="F279" s="7" t="s">
        <v>918</v>
      </c>
      <c r="G279" s="8" t="str">
        <f>HYPERLINK("http://120.92.71.219:7080/cx_sage/public/student_show_info.shtml?userId=XNYESFGDZKXX-14495200440&amp;token=YjVlMmMwZDIwYQ","http://120.92.71.219:7080/cx_sage/public/student_show_info.shtml?userId=XNYESFGDZKXX-14495200440&amp;token=YjVlMmMwZDIwYQ")</f>
        <v>http://120.92.71.219:7080/cx_sage/public/student_show_info.shtml?userId=XNYESFGDZKXX-14495200440&amp;token=YjVlMmMwZDIwYQ</v>
      </c>
      <c r="H279" s="7" t="s">
        <v>142</v>
      </c>
      <c r="I279" s="9" t="s">
        <v>77</v>
      </c>
    </row>
    <row r="280" s="1" customFormat="1" ht="25.5" spans="1:9">
      <c r="A280" s="7" t="s">
        <v>10</v>
      </c>
      <c r="B280" s="7" t="s">
        <v>889</v>
      </c>
      <c r="C280" s="7" t="s">
        <v>919</v>
      </c>
      <c r="D280" s="7" t="s">
        <v>920</v>
      </c>
      <c r="E280" s="7" t="s">
        <v>14</v>
      </c>
      <c r="F280" s="7" t="s">
        <v>921</v>
      </c>
      <c r="G280" s="8" t="str">
        <f>HYPERLINK("http://120.92.71.219:7080/cx_sage/public/student_show_info.shtml?userId=XNYESFGDZKXX-14495200441&amp;token=OTYyOWI0MDdlZA","http://120.92.71.219:7080/cx_sage/public/student_show_info.shtml?userId=XNYESFGDZKXX-14495200441&amp;token=OTYyOWI0MDdlZA")</f>
        <v>http://120.92.71.219:7080/cx_sage/public/student_show_info.shtml?userId=XNYESFGDZKXX-14495200441&amp;token=OTYyOWI0MDdlZA</v>
      </c>
      <c r="H280" s="7" t="s">
        <v>153</v>
      </c>
      <c r="I280" s="9" t="s">
        <v>17</v>
      </c>
    </row>
    <row r="281" s="1" customFormat="1" ht="25.5" spans="1:9">
      <c r="A281" s="7" t="s">
        <v>10</v>
      </c>
      <c r="B281" s="7" t="s">
        <v>889</v>
      </c>
      <c r="C281" s="7" t="s">
        <v>922</v>
      </c>
      <c r="D281" s="7" t="s">
        <v>923</v>
      </c>
      <c r="E281" s="7" t="s">
        <v>14</v>
      </c>
      <c r="F281" s="7" t="s">
        <v>924</v>
      </c>
      <c r="G281" s="8" t="str">
        <f>HYPERLINK("http://120.92.71.219:7080/cx_sage/public/student_show_info.shtml?userId=XNYESFGDZKXX-14495200442&amp;token=ZjM4N2NjYTE5Yw","http://120.92.71.219:7080/cx_sage/public/student_show_info.shtml?userId=XNYESFGDZKXX-14495200442&amp;token=ZjM4N2NjYTE5Yw")</f>
        <v>http://120.92.71.219:7080/cx_sage/public/student_show_info.shtml?userId=XNYESFGDZKXX-14495200442&amp;token=ZjM4N2NjYTE5Yw</v>
      </c>
      <c r="H281" s="7" t="s">
        <v>21</v>
      </c>
      <c r="I281" s="9" t="s">
        <v>73</v>
      </c>
    </row>
    <row r="282" s="1" customFormat="1" ht="25.5" spans="1:9">
      <c r="A282" s="7" t="s">
        <v>10</v>
      </c>
      <c r="B282" s="7" t="s">
        <v>889</v>
      </c>
      <c r="C282" s="7" t="s">
        <v>925</v>
      </c>
      <c r="D282" s="7" t="s">
        <v>926</v>
      </c>
      <c r="E282" s="7" t="s">
        <v>14</v>
      </c>
      <c r="F282" s="7" t="s">
        <v>927</v>
      </c>
      <c r="G282" s="8" t="str">
        <f>HYPERLINK("http://120.92.71.219:7080/cx_sage/public/student_show_info.shtml?userId=XNYESFGDZKXX-14495200444&amp;token=ZGY0Zjk4NDY4MQ","http://120.92.71.219:7080/cx_sage/public/student_show_info.shtml?userId=XNYESFGDZKXX-14495200444&amp;token=ZGY0Zjk4NDY4MQ")</f>
        <v>http://120.92.71.219:7080/cx_sage/public/student_show_info.shtml?userId=XNYESFGDZKXX-14495200444&amp;token=ZGY0Zjk4NDY4MQ</v>
      </c>
      <c r="H282" s="7" t="s">
        <v>357</v>
      </c>
      <c r="I282" s="9" t="s">
        <v>36</v>
      </c>
    </row>
    <row r="283" s="1" customFormat="1" ht="25.5" spans="1:9">
      <c r="A283" s="7" t="s">
        <v>10</v>
      </c>
      <c r="B283" s="7" t="s">
        <v>889</v>
      </c>
      <c r="C283" s="7" t="s">
        <v>928</v>
      </c>
      <c r="D283" s="7" t="s">
        <v>929</v>
      </c>
      <c r="E283" s="7" t="s">
        <v>14</v>
      </c>
      <c r="F283" s="7" t="s">
        <v>930</v>
      </c>
      <c r="G283" s="8" t="str">
        <f>HYPERLINK("http://120.92.71.219:7080/cx_sage/public/student_show_info.shtml?userId=XNYESFGDZKXX-14495200446&amp;token=ZTY1ZjJiNzVmMQ","http://120.92.71.219:7080/cx_sage/public/student_show_info.shtml?userId=XNYESFGDZKXX-14495200446&amp;token=ZTY1ZjJiNzVmMQ")</f>
        <v>http://120.92.71.219:7080/cx_sage/public/student_show_info.shtml?userId=XNYESFGDZKXX-14495200446&amp;token=ZTY1ZjJiNzVmMQ</v>
      </c>
      <c r="H283" s="7" t="s">
        <v>72</v>
      </c>
      <c r="I283" s="9" t="s">
        <v>59</v>
      </c>
    </row>
    <row r="284" s="1" customFormat="1" ht="25.5" spans="1:9">
      <c r="A284" s="7" t="s">
        <v>10</v>
      </c>
      <c r="B284" s="7" t="s">
        <v>889</v>
      </c>
      <c r="C284" s="7" t="s">
        <v>931</v>
      </c>
      <c r="D284" s="7" t="s">
        <v>932</v>
      </c>
      <c r="E284" s="7" t="s">
        <v>14</v>
      </c>
      <c r="F284" s="7" t="s">
        <v>933</v>
      </c>
      <c r="G284" s="8" t="str">
        <f>HYPERLINK("http://120.92.71.219:7080/cx_sage/public/student_show_info.shtml?userId=XNYESFGDZKXX-14495200447&amp;token=MjFhMGNjYTk5Mg","http://120.92.71.219:7080/cx_sage/public/student_show_info.shtml?userId=XNYESFGDZKXX-14495200447&amp;token=MjFhMGNjYTk5Mg")</f>
        <v>http://120.92.71.219:7080/cx_sage/public/student_show_info.shtml?userId=XNYESFGDZKXX-14495200447&amp;token=MjFhMGNjYTk5Mg</v>
      </c>
      <c r="H284" s="7" t="s">
        <v>35</v>
      </c>
      <c r="I284" s="9" t="s">
        <v>81</v>
      </c>
    </row>
    <row r="285" s="1" customFormat="1" ht="25.5" spans="1:9">
      <c r="A285" s="7" t="s">
        <v>10</v>
      </c>
      <c r="B285" s="7" t="s">
        <v>889</v>
      </c>
      <c r="C285" s="7" t="s">
        <v>934</v>
      </c>
      <c r="D285" s="7" t="s">
        <v>935</v>
      </c>
      <c r="E285" s="7" t="s">
        <v>14</v>
      </c>
      <c r="F285" s="7" t="s">
        <v>936</v>
      </c>
      <c r="G285" s="8" t="str">
        <f>HYPERLINK("http://120.92.71.219:7080/cx_sage/public/student_show_info.shtml?userId=XNYESFGDZKXX-14495200448&amp;token=ZDVhOGJmZmNmOA","http://120.92.71.219:7080/cx_sage/public/student_show_info.shtml?userId=XNYESFGDZKXX-14495200448&amp;token=ZDVhOGJmZmNmOA")</f>
        <v>http://120.92.71.219:7080/cx_sage/public/student_show_info.shtml?userId=XNYESFGDZKXX-14495200448&amp;token=ZDVhOGJmZmNmOA</v>
      </c>
      <c r="H285" s="7" t="s">
        <v>142</v>
      </c>
      <c r="I285" s="9" t="s">
        <v>77</v>
      </c>
    </row>
    <row r="286" s="1" customFormat="1" ht="25.5" spans="1:9">
      <c r="A286" s="7" t="s">
        <v>10</v>
      </c>
      <c r="B286" s="7" t="s">
        <v>889</v>
      </c>
      <c r="C286" s="7" t="s">
        <v>937</v>
      </c>
      <c r="D286" s="7" t="s">
        <v>938</v>
      </c>
      <c r="E286" s="7" t="s">
        <v>14</v>
      </c>
      <c r="F286" s="7" t="s">
        <v>939</v>
      </c>
      <c r="G286" s="8" t="str">
        <f>HYPERLINK("http://120.92.71.219:7080/cx_sage/public/student_show_info.shtml?userId=XNYESFGDZKXX-14495200451&amp;token=ODk2NWMxNDJjMw","http://120.92.71.219:7080/cx_sage/public/student_show_info.shtml?userId=XNYESFGDZKXX-14495200451&amp;token=ODk2NWMxNDJjMw")</f>
        <v>http://120.92.71.219:7080/cx_sage/public/student_show_info.shtml?userId=XNYESFGDZKXX-14495200451&amp;token=ODk2NWMxNDJjMw</v>
      </c>
      <c r="H286" s="7" t="s">
        <v>68</v>
      </c>
      <c r="I286" s="9" t="s">
        <v>475</v>
      </c>
    </row>
    <row r="287" s="1" customFormat="1" ht="25.5" spans="1:9">
      <c r="A287" s="7" t="s">
        <v>10</v>
      </c>
      <c r="B287" s="7" t="s">
        <v>889</v>
      </c>
      <c r="C287" s="7" t="s">
        <v>940</v>
      </c>
      <c r="D287" s="7" t="s">
        <v>941</v>
      </c>
      <c r="E287" s="7" t="s">
        <v>14</v>
      </c>
      <c r="F287" s="7" t="s">
        <v>942</v>
      </c>
      <c r="G287" s="8" t="str">
        <f>HYPERLINK("http://120.92.71.219:7080/cx_sage/public/student_show_info.shtml?userId=XNYESFGDZKXX-14495200454&amp;token=NTczNjliNDY4Nw","http://120.92.71.219:7080/cx_sage/public/student_show_info.shtml?userId=XNYESFGDZKXX-14495200454&amp;token=NTczNjliNDY4Nw")</f>
        <v>http://120.92.71.219:7080/cx_sage/public/student_show_info.shtml?userId=XNYESFGDZKXX-14495200454&amp;token=NTczNjliNDY4Nw</v>
      </c>
      <c r="H287" s="7" t="s">
        <v>142</v>
      </c>
      <c r="I287" s="9" t="s">
        <v>81</v>
      </c>
    </row>
    <row r="288" s="1" customFormat="1" ht="25.5" spans="1:9">
      <c r="A288" s="7" t="s">
        <v>10</v>
      </c>
      <c r="B288" s="7" t="s">
        <v>889</v>
      </c>
      <c r="C288" s="7" t="s">
        <v>943</v>
      </c>
      <c r="D288" s="7" t="s">
        <v>944</v>
      </c>
      <c r="E288" s="7" t="s">
        <v>14</v>
      </c>
      <c r="F288" s="7" t="s">
        <v>945</v>
      </c>
      <c r="G288" s="8" t="str">
        <f>HYPERLINK("http://120.92.71.219:7080/cx_sage/public/student_show_info.shtml?userId=XNYESFGDZKXX-14495200455&amp;token=NDljYmRlMzYyOQ","http://120.92.71.219:7080/cx_sage/public/student_show_info.shtml?userId=XNYESFGDZKXX-14495200455&amp;token=NDljYmRlMzYyOQ")</f>
        <v>http://120.92.71.219:7080/cx_sage/public/student_show_info.shtml?userId=XNYESFGDZKXX-14495200455&amp;token=NDljYmRlMzYyOQ</v>
      </c>
      <c r="H288" s="7" t="s">
        <v>142</v>
      </c>
      <c r="I288" s="9" t="s">
        <v>81</v>
      </c>
    </row>
    <row r="289" s="1" customFormat="1" ht="25.5" spans="1:9">
      <c r="A289" s="7" t="s">
        <v>10</v>
      </c>
      <c r="B289" s="7" t="s">
        <v>889</v>
      </c>
      <c r="C289" s="7" t="s">
        <v>946</v>
      </c>
      <c r="D289" s="7" t="s">
        <v>947</v>
      </c>
      <c r="E289" s="7" t="s">
        <v>14</v>
      </c>
      <c r="F289" s="7" t="s">
        <v>948</v>
      </c>
      <c r="G289" s="8" t="str">
        <f>HYPERLINK("http://120.92.71.219:7080/cx_sage/public/student_show_info.shtml?userId=XNYESFGDZKXX-14495200459&amp;token=YjFhMjM3OGVjZA","http://120.92.71.219:7080/cx_sage/public/student_show_info.shtml?userId=XNYESFGDZKXX-14495200459&amp;token=YjFhMjM3OGVjZA")</f>
        <v>http://120.92.71.219:7080/cx_sage/public/student_show_info.shtml?userId=XNYESFGDZKXX-14495200459&amp;token=YjFhMjM3OGVjZA</v>
      </c>
      <c r="H289" s="7" t="s">
        <v>210</v>
      </c>
      <c r="I289" s="9" t="s">
        <v>31</v>
      </c>
    </row>
    <row r="290" s="1" customFormat="1" ht="25.5" spans="1:9">
      <c r="A290" s="7" t="s">
        <v>10</v>
      </c>
      <c r="B290" s="7" t="s">
        <v>889</v>
      </c>
      <c r="C290" s="7" t="s">
        <v>949</v>
      </c>
      <c r="D290" s="7" t="s">
        <v>950</v>
      </c>
      <c r="E290" s="7" t="s">
        <v>14</v>
      </c>
      <c r="F290" s="7" t="s">
        <v>951</v>
      </c>
      <c r="G290" s="8" t="str">
        <f>HYPERLINK("http://120.92.71.219:7080/cx_sage/public/student_show_info.shtml?userId=XNYESFGDZKXX-14495200460&amp;token=NmJkYjlmY2M1MQ","http://120.92.71.219:7080/cx_sage/public/student_show_info.shtml?userId=XNYESFGDZKXX-14495200460&amp;token=NmJkYjlmY2M1MQ")</f>
        <v>http://120.92.71.219:7080/cx_sage/public/student_show_info.shtml?userId=XNYESFGDZKXX-14495200460&amp;token=NmJkYjlmY2M1MQ</v>
      </c>
      <c r="H290" s="7" t="s">
        <v>21</v>
      </c>
      <c r="I290" s="9" t="s">
        <v>17</v>
      </c>
    </row>
    <row r="291" s="1" customFormat="1" ht="25.5" spans="1:9">
      <c r="A291" s="7" t="s">
        <v>10</v>
      </c>
      <c r="B291" s="7" t="s">
        <v>889</v>
      </c>
      <c r="C291" s="7" t="s">
        <v>952</v>
      </c>
      <c r="D291" s="7" t="s">
        <v>953</v>
      </c>
      <c r="E291" s="7" t="s">
        <v>14</v>
      </c>
      <c r="F291" s="7" t="s">
        <v>954</v>
      </c>
      <c r="G291" s="8" t="str">
        <f>HYPERLINK("http://120.92.71.219:7080/cx_sage/public/student_show_info.shtml?userId=XNYESFGDZKXX-14495200462&amp;token=Zjc2NDM3MDg0MQ","http://120.92.71.219:7080/cx_sage/public/student_show_info.shtml?userId=XNYESFGDZKXX-14495200462&amp;token=Zjc2NDM3MDg0MQ")</f>
        <v>http://120.92.71.219:7080/cx_sage/public/student_show_info.shtml?userId=XNYESFGDZKXX-14495200462&amp;token=Zjc2NDM3MDg0MQ</v>
      </c>
      <c r="H291" s="7" t="s">
        <v>169</v>
      </c>
      <c r="I291" s="9" t="s">
        <v>161</v>
      </c>
    </row>
    <row r="292" s="1" customFormat="1" ht="25.5" spans="1:9">
      <c r="A292" s="7" t="s">
        <v>10</v>
      </c>
      <c r="B292" s="7" t="s">
        <v>889</v>
      </c>
      <c r="C292" s="7" t="s">
        <v>955</v>
      </c>
      <c r="D292" s="7" t="s">
        <v>956</v>
      </c>
      <c r="E292" s="7" t="s">
        <v>14</v>
      </c>
      <c r="F292" s="7" t="s">
        <v>957</v>
      </c>
      <c r="G292" s="8" t="str">
        <f>HYPERLINK("http://120.92.71.219:7080/cx_sage/public/student_show_info.shtml?userId=XNYESFGDZKXX-14495200463&amp;token=NTllYWQ4YzlmZA","http://120.92.71.219:7080/cx_sage/public/student_show_info.shtml?userId=XNYESFGDZKXX-14495200463&amp;token=NTllYWQ4YzlmZA")</f>
        <v>http://120.92.71.219:7080/cx_sage/public/student_show_info.shtml?userId=XNYESFGDZKXX-14495200463&amp;token=NTllYWQ4YzlmZA</v>
      </c>
      <c r="H292" s="7" t="s">
        <v>586</v>
      </c>
      <c r="I292" s="9" t="s">
        <v>958</v>
      </c>
    </row>
    <row r="293" s="1" customFormat="1" ht="25.5" spans="1:9">
      <c r="A293" s="7" t="s">
        <v>10</v>
      </c>
      <c r="B293" s="7" t="s">
        <v>889</v>
      </c>
      <c r="C293" s="7" t="s">
        <v>959</v>
      </c>
      <c r="D293" s="7" t="s">
        <v>960</v>
      </c>
      <c r="E293" s="7" t="s">
        <v>14</v>
      </c>
      <c r="F293" s="7" t="s">
        <v>961</v>
      </c>
      <c r="G293" s="8" t="str">
        <f>HYPERLINK("http://120.92.71.219:7080/cx_sage/public/student_show_info.shtml?userId=XNYESFGDZKXX-14495200464&amp;token=ODY0ZWE0ZDBlNQ","http://120.92.71.219:7080/cx_sage/public/student_show_info.shtml?userId=XNYESFGDZKXX-14495200464&amp;token=ODY0ZWE0ZDBlNQ")</f>
        <v>http://120.92.71.219:7080/cx_sage/public/student_show_info.shtml?userId=XNYESFGDZKXX-14495200464&amp;token=ODY0ZWE0ZDBlNQ</v>
      </c>
      <c r="H293" s="7" t="s">
        <v>118</v>
      </c>
      <c r="I293" s="9" t="s">
        <v>59</v>
      </c>
    </row>
    <row r="294" s="1" customFormat="1" ht="25.5" spans="1:9">
      <c r="A294" s="7" t="s">
        <v>10</v>
      </c>
      <c r="B294" s="7" t="s">
        <v>889</v>
      </c>
      <c r="C294" s="7" t="s">
        <v>962</v>
      </c>
      <c r="D294" s="7" t="s">
        <v>963</v>
      </c>
      <c r="E294" s="7" t="s">
        <v>14</v>
      </c>
      <c r="F294" s="7" t="s">
        <v>964</v>
      </c>
      <c r="G294" s="8" t="str">
        <f>HYPERLINK("http://120.92.71.219:7080/cx_sage/public/student_show_info.shtml?userId=XNYESFGDZKXX-14495200466&amp;token=ZDEzYmZmMzYyMA","http://120.92.71.219:7080/cx_sage/public/student_show_info.shtml?userId=XNYESFGDZKXX-14495200466&amp;token=ZDEzYmZmMzYyMA")</f>
        <v>http://120.92.71.219:7080/cx_sage/public/student_show_info.shtml?userId=XNYESFGDZKXX-14495200466&amp;token=ZDEzYmZmMzYyMA</v>
      </c>
      <c r="H294" s="7" t="s">
        <v>30</v>
      </c>
      <c r="I294" s="9" t="s">
        <v>81</v>
      </c>
    </row>
    <row r="295" s="1" customFormat="1" ht="25.5" spans="1:9">
      <c r="A295" s="7" t="s">
        <v>10</v>
      </c>
      <c r="B295" s="7" t="s">
        <v>889</v>
      </c>
      <c r="C295" s="7" t="s">
        <v>965</v>
      </c>
      <c r="D295" s="7" t="s">
        <v>966</v>
      </c>
      <c r="E295" s="7" t="s">
        <v>14</v>
      </c>
      <c r="F295" s="7" t="s">
        <v>967</v>
      </c>
      <c r="G295" s="8" t="str">
        <f>HYPERLINK("http://120.92.71.219:7080/cx_sage/public/student_show_info.shtml?userId=XNYESFGDZKXX-14495200468&amp;token=NWQxYmQzOTMyZg","http://120.92.71.219:7080/cx_sage/public/student_show_info.shtml?userId=XNYESFGDZKXX-14495200468&amp;token=NWQxYmQzOTMyZg")</f>
        <v>http://120.92.71.219:7080/cx_sage/public/student_show_info.shtml?userId=XNYESFGDZKXX-14495200468&amp;token=NWQxYmQzOTMyZg</v>
      </c>
      <c r="H295" s="7" t="s">
        <v>58</v>
      </c>
      <c r="I295" s="9" t="s">
        <v>968</v>
      </c>
    </row>
    <row r="296" s="1" customFormat="1" ht="25.5" spans="1:9">
      <c r="A296" s="7" t="s">
        <v>10</v>
      </c>
      <c r="B296" s="7" t="s">
        <v>889</v>
      </c>
      <c r="C296" s="7" t="s">
        <v>969</v>
      </c>
      <c r="D296" s="7" t="s">
        <v>970</v>
      </c>
      <c r="E296" s="7" t="s">
        <v>14</v>
      </c>
      <c r="F296" s="7" t="s">
        <v>971</v>
      </c>
      <c r="G296" s="8" t="str">
        <f>HYPERLINK("http://120.92.71.219:7080/cx_sage/public/student_show_info.shtml?userId=XNYESFGDZKXX-14495200469&amp;token=MDA1MDNhOTgyNQ","http://120.92.71.219:7080/cx_sage/public/student_show_info.shtml?userId=XNYESFGDZKXX-14495200469&amp;token=MDA1MDNhOTgyNQ")</f>
        <v>http://120.92.71.219:7080/cx_sage/public/student_show_info.shtml?userId=XNYESFGDZKXX-14495200469&amp;token=MDA1MDNhOTgyNQ</v>
      </c>
      <c r="H296" s="7" t="s">
        <v>21</v>
      </c>
      <c r="I296" s="9" t="s">
        <v>59</v>
      </c>
    </row>
    <row r="297" s="1" customFormat="1" ht="25.5" spans="1:9">
      <c r="A297" s="7" t="s">
        <v>10</v>
      </c>
      <c r="B297" s="7" t="s">
        <v>889</v>
      </c>
      <c r="C297" s="7" t="s">
        <v>972</v>
      </c>
      <c r="D297" s="7" t="s">
        <v>973</v>
      </c>
      <c r="E297" s="7" t="s">
        <v>14</v>
      </c>
      <c r="F297" s="7" t="s">
        <v>974</v>
      </c>
      <c r="G297" s="8" t="str">
        <f>HYPERLINK("http://120.92.71.219:7080/cx_sage/public/student_show_info.shtml?userId=XNYESFGDZKXX-14495200470&amp;token=MDY5YmU1YjJhNw","http://120.92.71.219:7080/cx_sage/public/student_show_info.shtml?userId=XNYESFGDZKXX-14495200470&amp;token=MDY5YmU1YjJhNw")</f>
        <v>http://120.92.71.219:7080/cx_sage/public/student_show_info.shtml?userId=XNYESFGDZKXX-14495200470&amp;token=MDY5YmU1YjJhNw</v>
      </c>
      <c r="H297" s="7" t="s">
        <v>45</v>
      </c>
      <c r="I297" s="9" t="s">
        <v>129</v>
      </c>
    </row>
    <row r="298" s="1" customFormat="1" ht="25.5" spans="1:9">
      <c r="A298" s="7" t="s">
        <v>10</v>
      </c>
      <c r="B298" s="7" t="s">
        <v>889</v>
      </c>
      <c r="C298" s="7" t="s">
        <v>975</v>
      </c>
      <c r="D298" s="7" t="s">
        <v>976</v>
      </c>
      <c r="E298" s="7" t="s">
        <v>14</v>
      </c>
      <c r="F298" s="7" t="s">
        <v>977</v>
      </c>
      <c r="G298" s="8" t="str">
        <f>HYPERLINK("http://120.92.71.219:7080/cx_sage/public/student_show_info.shtml?userId=XNYESFGDZKXX-14495200471&amp;token=YzE2NmE4MDU4Zg","http://120.92.71.219:7080/cx_sage/public/student_show_info.shtml?userId=XNYESFGDZKXX-14495200471&amp;token=YzE2NmE4MDU4Zg")</f>
        <v>http://120.92.71.219:7080/cx_sage/public/student_show_info.shtml?userId=XNYESFGDZKXX-14495200471&amp;token=YzE2NmE4MDU4Zg</v>
      </c>
      <c r="H298" s="7" t="s">
        <v>118</v>
      </c>
      <c r="I298" s="9" t="s">
        <v>89</v>
      </c>
    </row>
    <row r="299" s="1" customFormat="1" ht="25.5" spans="1:9">
      <c r="A299" s="7" t="s">
        <v>10</v>
      </c>
      <c r="B299" s="7" t="s">
        <v>889</v>
      </c>
      <c r="C299" s="7" t="s">
        <v>978</v>
      </c>
      <c r="D299" s="7" t="s">
        <v>979</v>
      </c>
      <c r="E299" s="7" t="s">
        <v>14</v>
      </c>
      <c r="F299" s="7" t="s">
        <v>980</v>
      </c>
      <c r="G299" s="8" t="str">
        <f>HYPERLINK("http://120.92.71.219:7080/cx_sage/public/student_show_info.shtml?userId=XNYESFGDZKXX-14495200474&amp;token=OGFmODY2MjdkMg","http://120.92.71.219:7080/cx_sage/public/student_show_info.shtml?userId=XNYESFGDZKXX-14495200474&amp;token=OGFmODY2MjdkMg")</f>
        <v>http://120.92.71.219:7080/cx_sage/public/student_show_info.shtml?userId=XNYESFGDZKXX-14495200474&amp;token=OGFmODY2MjdkMg</v>
      </c>
      <c r="H299" s="7" t="s">
        <v>30</v>
      </c>
      <c r="I299" s="9" t="s">
        <v>54</v>
      </c>
    </row>
    <row r="300" s="1" customFormat="1" ht="25.5" spans="1:9">
      <c r="A300" s="7" t="s">
        <v>10</v>
      </c>
      <c r="B300" s="7" t="s">
        <v>889</v>
      </c>
      <c r="C300" s="7" t="s">
        <v>981</v>
      </c>
      <c r="D300" s="7" t="s">
        <v>982</v>
      </c>
      <c r="E300" s="7" t="s">
        <v>14</v>
      </c>
      <c r="F300" s="7" t="s">
        <v>983</v>
      </c>
      <c r="G300" s="8" t="str">
        <f>HYPERLINK("http://120.92.71.219:7080/cx_sage/public/student_show_info.shtml?userId=XNYESFGDZKXX-14495200476&amp;token=ODk4NTMzNWYzYg","http://120.92.71.219:7080/cx_sage/public/student_show_info.shtml?userId=XNYESFGDZKXX-14495200476&amp;token=ODk4NTMzNWYzYg")</f>
        <v>http://120.92.71.219:7080/cx_sage/public/student_show_info.shtml?userId=XNYESFGDZKXX-14495200476&amp;token=ODk4NTMzNWYzYg</v>
      </c>
      <c r="H300" s="7" t="s">
        <v>68</v>
      </c>
      <c r="I300" s="9" t="s">
        <v>161</v>
      </c>
    </row>
    <row r="301" s="1" customFormat="1" ht="25.5" spans="1:9">
      <c r="A301" s="7" t="s">
        <v>10</v>
      </c>
      <c r="B301" s="7" t="s">
        <v>889</v>
      </c>
      <c r="C301" s="7" t="s">
        <v>984</v>
      </c>
      <c r="D301" s="7" t="s">
        <v>985</v>
      </c>
      <c r="E301" s="7" t="s">
        <v>14</v>
      </c>
      <c r="F301" s="7" t="s">
        <v>986</v>
      </c>
      <c r="G301" s="8" t="str">
        <f>HYPERLINK("http://120.92.71.219:7080/cx_sage/public/student_show_info.shtml?userId=XNYESFGDZKXX-14495200480&amp;token=ODQzZDE4NWRiMQ","http://120.92.71.219:7080/cx_sage/public/student_show_info.shtml?userId=XNYESFGDZKXX-14495200480&amp;token=ODQzZDE4NWRiMQ")</f>
        <v>http://120.92.71.219:7080/cx_sage/public/student_show_info.shtml?userId=XNYESFGDZKXX-14495200480&amp;token=ODQzZDE4NWRiMQ</v>
      </c>
      <c r="H301" s="7" t="s">
        <v>16</v>
      </c>
      <c r="I301" s="9" t="s">
        <v>124</v>
      </c>
    </row>
    <row r="302" s="1" customFormat="1" ht="25.5" spans="1:9">
      <c r="A302" s="7" t="s">
        <v>10</v>
      </c>
      <c r="B302" s="7" t="s">
        <v>889</v>
      </c>
      <c r="C302" s="7" t="s">
        <v>987</v>
      </c>
      <c r="D302" s="7" t="s">
        <v>988</v>
      </c>
      <c r="E302" s="7" t="s">
        <v>14</v>
      </c>
      <c r="F302" s="7" t="s">
        <v>989</v>
      </c>
      <c r="G302" s="8" t="str">
        <f>HYPERLINK("http://120.92.71.219:7080/cx_sage/public/student_show_info.shtml?userId=XNYESFGDZKXX-14495200482&amp;token=NDMxOWNkMjkxMg","http://120.92.71.219:7080/cx_sage/public/student_show_info.shtml?userId=XNYESFGDZKXX-14495200482&amp;token=NDMxOWNkMjkxMg")</f>
        <v>http://120.92.71.219:7080/cx_sage/public/student_show_info.shtml?userId=XNYESFGDZKXX-14495200482&amp;token=NDMxOWNkMjkxMg</v>
      </c>
      <c r="H302" s="7" t="s">
        <v>192</v>
      </c>
      <c r="I302" s="9" t="s">
        <v>41</v>
      </c>
    </row>
    <row r="303" s="1" customFormat="1" ht="25.5" spans="1:9">
      <c r="A303" s="7" t="s">
        <v>10</v>
      </c>
      <c r="B303" s="7" t="s">
        <v>889</v>
      </c>
      <c r="C303" s="7" t="s">
        <v>990</v>
      </c>
      <c r="D303" s="7" t="s">
        <v>991</v>
      </c>
      <c r="E303" s="7" t="s">
        <v>14</v>
      </c>
      <c r="F303" s="7" t="s">
        <v>992</v>
      </c>
      <c r="G303" s="8" t="str">
        <f>HYPERLINK("http://120.92.71.219:7080/cx_sage/public/student_show_info.shtml?userId=XNYESFGDZKXX-14495200484&amp;token=YmQ5ZTE5Yjk5ZQ","http://120.92.71.219:7080/cx_sage/public/student_show_info.shtml?userId=XNYESFGDZKXX-14495200484&amp;token=YmQ5ZTE5Yjk5ZQ")</f>
        <v>http://120.92.71.219:7080/cx_sage/public/student_show_info.shtml?userId=XNYESFGDZKXX-14495200484&amp;token=YmQ5ZTE5Yjk5ZQ</v>
      </c>
      <c r="H303" s="7" t="s">
        <v>146</v>
      </c>
      <c r="I303" s="9" t="s">
        <v>77</v>
      </c>
    </row>
    <row r="304" s="1" customFormat="1" ht="25.5" spans="1:9">
      <c r="A304" s="7" t="s">
        <v>10</v>
      </c>
      <c r="B304" s="7" t="s">
        <v>889</v>
      </c>
      <c r="C304" s="7" t="s">
        <v>993</v>
      </c>
      <c r="D304" s="7" t="s">
        <v>994</v>
      </c>
      <c r="E304" s="7" t="s">
        <v>14</v>
      </c>
      <c r="F304" s="7" t="s">
        <v>995</v>
      </c>
      <c r="G304" s="8" t="str">
        <f>HYPERLINK("http://120.92.71.219:7080/cx_sage/public/student_show_info.shtml?userId=XNYESFGDZKXX-14495200490&amp;token=OTZiZTQ5ODEzMQ","http://120.92.71.219:7080/cx_sage/public/student_show_info.shtml?userId=XNYESFGDZKXX-14495200490&amp;token=OTZiZTQ5ODEzMQ")</f>
        <v>http://120.92.71.219:7080/cx_sage/public/student_show_info.shtml?userId=XNYESFGDZKXX-14495200490&amp;token=OTZiZTQ5ODEzMQ</v>
      </c>
      <c r="H304" s="7" t="s">
        <v>169</v>
      </c>
      <c r="I304" s="9" t="s">
        <v>17</v>
      </c>
    </row>
    <row r="305" s="1" customFormat="1" ht="25.5" spans="1:9">
      <c r="A305" s="7" t="s">
        <v>10</v>
      </c>
      <c r="B305" s="7" t="s">
        <v>889</v>
      </c>
      <c r="C305" s="7" t="s">
        <v>996</v>
      </c>
      <c r="D305" s="7" t="s">
        <v>997</v>
      </c>
      <c r="E305" s="7" t="s">
        <v>14</v>
      </c>
      <c r="F305" s="7" t="s">
        <v>998</v>
      </c>
      <c r="G305" s="8" t="str">
        <f>HYPERLINK("http://120.92.71.219:7080/cx_sage/public/student_show_info.shtml?userId=XNYESFGDZKXX-14495200491&amp;token=YzliMTFkYmM0Ng","http://120.92.71.219:7080/cx_sage/public/student_show_info.shtml?userId=XNYESFGDZKXX-14495200491&amp;token=YzliMTFkYmM0Ng")</f>
        <v>http://120.92.71.219:7080/cx_sage/public/student_show_info.shtml?userId=XNYESFGDZKXX-14495200491&amp;token=YzliMTFkYmM0Ng</v>
      </c>
      <c r="H305" s="7" t="s">
        <v>370</v>
      </c>
      <c r="I305" s="9" t="s">
        <v>89</v>
      </c>
    </row>
    <row r="306" s="1" customFormat="1" ht="25.5" spans="1:9">
      <c r="A306" s="7" t="s">
        <v>10</v>
      </c>
      <c r="B306" s="7" t="s">
        <v>889</v>
      </c>
      <c r="C306" s="7" t="s">
        <v>999</v>
      </c>
      <c r="D306" s="7" t="s">
        <v>1000</v>
      </c>
      <c r="E306" s="7" t="s">
        <v>14</v>
      </c>
      <c r="F306" s="7" t="s">
        <v>1001</v>
      </c>
      <c r="G306" s="8" t="str">
        <f>HYPERLINK("http://120.92.71.219:7080/cx_sage/public/student_show_info.shtml?userId=XNYESFGDZKXX-14495200492&amp;token=ZDE1NzgyOTVjYQ","http://120.92.71.219:7080/cx_sage/public/student_show_info.shtml?userId=XNYESFGDZKXX-14495200492&amp;token=ZDE1NzgyOTVjYQ")</f>
        <v>http://120.92.71.219:7080/cx_sage/public/student_show_info.shtml?userId=XNYESFGDZKXX-14495200492&amp;token=ZDE1NzgyOTVjYQ</v>
      </c>
      <c r="H306" s="7" t="s">
        <v>123</v>
      </c>
      <c r="I306" s="9" t="s">
        <v>41</v>
      </c>
    </row>
    <row r="307" s="1" customFormat="1" ht="25.5" spans="1:9">
      <c r="A307" s="7" t="s">
        <v>10</v>
      </c>
      <c r="B307" s="7" t="s">
        <v>889</v>
      </c>
      <c r="C307" s="7" t="s">
        <v>1002</v>
      </c>
      <c r="D307" s="7" t="s">
        <v>1003</v>
      </c>
      <c r="E307" s="7" t="s">
        <v>14</v>
      </c>
      <c r="F307" s="7" t="s">
        <v>1004</v>
      </c>
      <c r="G307" s="8" t="str">
        <f>HYPERLINK("http://120.92.71.219:7080/cx_sage/public/student_show_info.shtml?userId=XNYESFGDZKXX-14495200493&amp;token=MGFiNjc2MWM3ZA","http://120.92.71.219:7080/cx_sage/public/student_show_info.shtml?userId=XNYESFGDZKXX-14495200493&amp;token=MGFiNjc2MWM3ZA")</f>
        <v>http://120.92.71.219:7080/cx_sage/public/student_show_info.shtml?userId=XNYESFGDZKXX-14495200493&amp;token=MGFiNjc2MWM3ZA</v>
      </c>
      <c r="H307" s="7" t="s">
        <v>68</v>
      </c>
      <c r="I307" s="9" t="s">
        <v>26</v>
      </c>
    </row>
    <row r="308" s="1" customFormat="1" ht="25.5" spans="1:9">
      <c r="A308" s="7" t="s">
        <v>10</v>
      </c>
      <c r="B308" s="7" t="s">
        <v>889</v>
      </c>
      <c r="C308" s="7" t="s">
        <v>1005</v>
      </c>
      <c r="D308" s="7" t="s">
        <v>1006</v>
      </c>
      <c r="E308" s="7" t="s">
        <v>14</v>
      </c>
      <c r="F308" s="7" t="s">
        <v>1007</v>
      </c>
      <c r="G308" s="8" t="str">
        <f>HYPERLINK("http://120.92.71.219:7080/cx_sage/public/student_show_info.shtml?userId=XNYESFGDZKXX-14495200495&amp;token=NjI3MDkyZGQ4NA","http://120.92.71.219:7080/cx_sage/public/student_show_info.shtml?userId=XNYESFGDZKXX-14495200495&amp;token=NjI3MDkyZGQ4NA")</f>
        <v>http://120.92.71.219:7080/cx_sage/public/student_show_info.shtml?userId=XNYESFGDZKXX-14495200495&amp;token=NjI3MDkyZGQ4NA</v>
      </c>
      <c r="H308" s="7" t="s">
        <v>153</v>
      </c>
      <c r="I308" s="9" t="s">
        <v>73</v>
      </c>
    </row>
    <row r="309" s="1" customFormat="1" ht="25.5" spans="1:9">
      <c r="A309" s="7" t="s">
        <v>10</v>
      </c>
      <c r="B309" s="7" t="s">
        <v>889</v>
      </c>
      <c r="C309" s="7" t="s">
        <v>1008</v>
      </c>
      <c r="D309" s="7" t="s">
        <v>1009</v>
      </c>
      <c r="E309" s="7" t="s">
        <v>14</v>
      </c>
      <c r="F309" s="7" t="s">
        <v>1010</v>
      </c>
      <c r="G309" s="8" t="str">
        <f>HYPERLINK("http://120.92.71.219:7080/cx_sage/public/student_show_info.shtml?userId=XNYESFGDZKXX-14495200498&amp;token=NDlhMzFkMzA3Zg","http://120.92.71.219:7080/cx_sage/public/student_show_info.shtml?userId=XNYESFGDZKXX-14495200498&amp;token=NDlhMzFkMzA3Zg")</f>
        <v>http://120.92.71.219:7080/cx_sage/public/student_show_info.shtml?userId=XNYESFGDZKXX-14495200498&amp;token=NDlhMzFkMzA3Zg</v>
      </c>
      <c r="H309" s="7" t="s">
        <v>118</v>
      </c>
      <c r="I309" s="9" t="s">
        <v>41</v>
      </c>
    </row>
    <row r="310" s="1" customFormat="1" ht="25.5" spans="1:9">
      <c r="A310" s="7" t="s">
        <v>10</v>
      </c>
      <c r="B310" s="7" t="s">
        <v>889</v>
      </c>
      <c r="C310" s="7" t="s">
        <v>1011</v>
      </c>
      <c r="D310" s="7" t="s">
        <v>1012</v>
      </c>
      <c r="E310" s="7" t="s">
        <v>14</v>
      </c>
      <c r="F310" s="7" t="s">
        <v>1013</v>
      </c>
      <c r="G310" s="8" t="str">
        <f>HYPERLINK("http://120.92.71.219:7080/cx_sage/public/student_show_info.shtml?userId=XNYESFGDZKXX-14495200499&amp;token=OTk0NzBhM2U1Nw","http://120.92.71.219:7080/cx_sage/public/student_show_info.shtml?userId=XNYESFGDZKXX-14495200499&amp;token=OTk0NzBhM2U1Nw")</f>
        <v>http://120.92.71.219:7080/cx_sage/public/student_show_info.shtml?userId=XNYESFGDZKXX-14495200499&amp;token=OTk0NzBhM2U1Nw</v>
      </c>
      <c r="H310" s="7" t="s">
        <v>16</v>
      </c>
      <c r="I310" s="9" t="s">
        <v>77</v>
      </c>
    </row>
    <row r="311" s="1" customFormat="1" ht="25.5" spans="1:9">
      <c r="A311" s="7" t="s">
        <v>10</v>
      </c>
      <c r="B311" s="7" t="s">
        <v>889</v>
      </c>
      <c r="C311" s="7" t="s">
        <v>1014</v>
      </c>
      <c r="D311" s="7" t="s">
        <v>1015</v>
      </c>
      <c r="E311" s="7" t="s">
        <v>14</v>
      </c>
      <c r="F311" s="7" t="s">
        <v>1016</v>
      </c>
      <c r="G311" s="8" t="str">
        <f>HYPERLINK("http://120.92.71.219:7080/cx_sage/public/student_show_info.shtml?userId=XNYESFGDZKXX-14495200500&amp;token=NGI1MWE0N2U4Nw","http://120.92.71.219:7080/cx_sage/public/student_show_info.shtml?userId=XNYESFGDZKXX-14495200500&amp;token=NGI1MWE0N2U4Nw")</f>
        <v>http://120.92.71.219:7080/cx_sage/public/student_show_info.shtml?userId=XNYESFGDZKXX-14495200500&amp;token=NGI1MWE0N2U4Nw</v>
      </c>
      <c r="H311" s="7" t="s">
        <v>118</v>
      </c>
      <c r="I311" s="9" t="s">
        <v>77</v>
      </c>
    </row>
    <row r="312" s="1" customFormat="1" ht="25.5" spans="1:9">
      <c r="A312" s="7" t="s">
        <v>10</v>
      </c>
      <c r="B312" s="7" t="s">
        <v>889</v>
      </c>
      <c r="C312" s="7" t="s">
        <v>1017</v>
      </c>
      <c r="D312" s="7" t="s">
        <v>1018</v>
      </c>
      <c r="E312" s="7" t="s">
        <v>14</v>
      </c>
      <c r="F312" s="7" t="s">
        <v>1019</v>
      </c>
      <c r="G312" s="8" t="str">
        <f>HYPERLINK("http://120.92.71.219:7080/cx_sage/public/student_show_info.shtml?userId=XNYESFGDZKXX-14495200502&amp;token=YWFjZWQ5ZmZjYw","http://120.92.71.219:7080/cx_sage/public/student_show_info.shtml?userId=XNYESFGDZKXX-14495200502&amp;token=YWFjZWQ5ZmZjYw")</f>
        <v>http://120.92.71.219:7080/cx_sage/public/student_show_info.shtml?userId=XNYESFGDZKXX-14495200502&amp;token=YWFjZWQ5ZmZjYw</v>
      </c>
      <c r="H312" s="7" t="s">
        <v>157</v>
      </c>
      <c r="I312" s="9" t="s">
        <v>81</v>
      </c>
    </row>
    <row r="313" s="1" customFormat="1" ht="25.5" spans="1:9">
      <c r="A313" s="7" t="s">
        <v>10</v>
      </c>
      <c r="B313" s="7" t="s">
        <v>889</v>
      </c>
      <c r="C313" s="7" t="s">
        <v>1020</v>
      </c>
      <c r="D313" s="7" t="s">
        <v>1021</v>
      </c>
      <c r="E313" s="7" t="s">
        <v>14</v>
      </c>
      <c r="F313" s="7" t="s">
        <v>1022</v>
      </c>
      <c r="G313" s="8" t="str">
        <f>HYPERLINK("http://120.92.71.219:7080/cx_sage/public/student_show_info.shtml?userId=XNYESFGDZKXX-14495200509&amp;token=YzVjMzQ3ZGQ3OQ","http://120.92.71.219:7080/cx_sage/public/student_show_info.shtml?userId=XNYESFGDZKXX-14495200509&amp;token=YzVjMzQ3ZGQ3OQ")</f>
        <v>http://120.92.71.219:7080/cx_sage/public/student_show_info.shtml?userId=XNYESFGDZKXX-14495200509&amp;token=YzVjMzQ3ZGQ3OQ</v>
      </c>
      <c r="H313" s="7" t="s">
        <v>416</v>
      </c>
      <c r="I313" s="9" t="s">
        <v>59</v>
      </c>
    </row>
    <row r="314" s="1" customFormat="1" ht="25.5" spans="1:9">
      <c r="A314" s="7" t="s">
        <v>10</v>
      </c>
      <c r="B314" s="7" t="s">
        <v>889</v>
      </c>
      <c r="C314" s="7" t="s">
        <v>1023</v>
      </c>
      <c r="D314" s="7" t="s">
        <v>1024</v>
      </c>
      <c r="E314" s="7" t="s">
        <v>14</v>
      </c>
      <c r="F314" s="7" t="s">
        <v>1025</v>
      </c>
      <c r="G314" s="8" t="str">
        <f>HYPERLINK("http://120.92.71.219:7080/cx_sage/public/student_show_info.shtml?userId=XNYESFGDZKXX-14495200511&amp;token=Y2ZhODhkYTAyNg","http://120.92.71.219:7080/cx_sage/public/student_show_info.shtml?userId=XNYESFGDZKXX-14495200511&amp;token=Y2ZhODhkYTAyNg")</f>
        <v>http://120.92.71.219:7080/cx_sage/public/student_show_info.shtml?userId=XNYESFGDZKXX-14495200511&amp;token=Y2ZhODhkYTAyNg</v>
      </c>
      <c r="H314" s="7" t="s">
        <v>370</v>
      </c>
      <c r="I314" s="9" t="s">
        <v>89</v>
      </c>
    </row>
    <row r="315" s="1" customFormat="1" ht="25.5" spans="1:9">
      <c r="A315" s="7" t="s">
        <v>10</v>
      </c>
      <c r="B315" s="7" t="s">
        <v>889</v>
      </c>
      <c r="C315" s="7" t="s">
        <v>1026</v>
      </c>
      <c r="D315" s="7" t="s">
        <v>1027</v>
      </c>
      <c r="E315" s="7" t="s">
        <v>14</v>
      </c>
      <c r="F315" s="7" t="s">
        <v>1028</v>
      </c>
      <c r="G315" s="8" t="str">
        <f>HYPERLINK("http://120.92.71.219:7080/cx_sage/public/student_show_info.shtml?userId=XNYESFGDZKXX-14495200514&amp;token=MDFlMjcxMTJmMw","http://120.92.71.219:7080/cx_sage/public/student_show_info.shtml?userId=XNYESFGDZKXX-14495200514&amp;token=MDFlMjcxMTJmMw")</f>
        <v>http://120.92.71.219:7080/cx_sage/public/student_show_info.shtml?userId=XNYESFGDZKXX-14495200514&amp;token=MDFlMjcxMTJmMw</v>
      </c>
      <c r="H315" s="7" t="s">
        <v>635</v>
      </c>
      <c r="I315" s="9" t="s">
        <v>64</v>
      </c>
    </row>
    <row r="316" s="1" customFormat="1" ht="25.5" spans="1:9">
      <c r="A316" s="7" t="s">
        <v>10</v>
      </c>
      <c r="B316" s="7" t="s">
        <v>889</v>
      </c>
      <c r="C316" s="7" t="s">
        <v>1029</v>
      </c>
      <c r="D316" s="7" t="s">
        <v>1030</v>
      </c>
      <c r="E316" s="7" t="s">
        <v>14</v>
      </c>
      <c r="F316" s="7" t="s">
        <v>1031</v>
      </c>
      <c r="G316" s="8" t="str">
        <f>HYPERLINK("http://120.92.71.219:7080/cx_sage/public/student_show_info.shtml?userId=XNYESFGDZKXX-14495200517&amp;token=NWUzNTkzYzJjYw","http://120.92.71.219:7080/cx_sage/public/student_show_info.shtml?userId=XNYESFGDZKXX-14495200517&amp;token=NWUzNTkzYzJjYw")</f>
        <v>http://120.92.71.219:7080/cx_sage/public/student_show_info.shtml?userId=XNYESFGDZKXX-14495200517&amp;token=NWUzNTkzYzJjYw</v>
      </c>
      <c r="H316" s="7" t="s">
        <v>49</v>
      </c>
      <c r="I316" s="9" t="s">
        <v>41</v>
      </c>
    </row>
    <row r="317" s="1" customFormat="1" ht="25.5" spans="1:9">
      <c r="A317" s="7" t="s">
        <v>10</v>
      </c>
      <c r="B317" s="7" t="s">
        <v>889</v>
      </c>
      <c r="C317" s="7" t="s">
        <v>1032</v>
      </c>
      <c r="D317" s="7" t="s">
        <v>1033</v>
      </c>
      <c r="E317" s="7" t="s">
        <v>14</v>
      </c>
      <c r="F317" s="7" t="s">
        <v>1034</v>
      </c>
      <c r="G317" s="8" t="str">
        <f>HYPERLINK("http://120.92.71.219:7080/cx_sage/public/student_show_info.shtml?userId=XNYESFGDZKXX-14495200518&amp;token=MGE3OTc0ZjhjYg","http://120.92.71.219:7080/cx_sage/public/student_show_info.shtml?userId=XNYESFGDZKXX-14495200518&amp;token=MGE3OTc0ZjhjYg")</f>
        <v>http://120.92.71.219:7080/cx_sage/public/student_show_info.shtml?userId=XNYESFGDZKXX-14495200518&amp;token=MGE3OTc0ZjhjYg</v>
      </c>
      <c r="H317" s="7" t="s">
        <v>63</v>
      </c>
      <c r="I317" s="9" t="s">
        <v>475</v>
      </c>
    </row>
    <row r="318" s="1" customFormat="1" ht="25.5" spans="1:9">
      <c r="A318" s="7" t="s">
        <v>10</v>
      </c>
      <c r="B318" s="7" t="s">
        <v>889</v>
      </c>
      <c r="C318" s="7" t="s">
        <v>1035</v>
      </c>
      <c r="D318" s="7" t="s">
        <v>1036</v>
      </c>
      <c r="E318" s="7" t="s">
        <v>14</v>
      </c>
      <c r="F318" s="7" t="s">
        <v>1037</v>
      </c>
      <c r="G318" s="8" t="str">
        <f>HYPERLINK("http://120.92.71.219:7080/cx_sage/public/student_show_info.shtml?userId=XNYESFGDZKXX-14495200519&amp;token=OTBjMzNmMzc4Yg","http://120.92.71.219:7080/cx_sage/public/student_show_info.shtml?userId=XNYESFGDZKXX-14495200519&amp;token=OTBjMzNmMzc4Yg")</f>
        <v>http://120.92.71.219:7080/cx_sage/public/student_show_info.shtml?userId=XNYESFGDZKXX-14495200519&amp;token=OTBjMzNmMzc4Yg</v>
      </c>
      <c r="H318" s="7" t="s">
        <v>63</v>
      </c>
      <c r="I318" s="9" t="s">
        <v>475</v>
      </c>
    </row>
    <row r="319" s="1" customFormat="1" ht="25.5" spans="1:9">
      <c r="A319" s="7" t="s">
        <v>10</v>
      </c>
      <c r="B319" s="7" t="s">
        <v>889</v>
      </c>
      <c r="C319" s="7" t="s">
        <v>1038</v>
      </c>
      <c r="D319" s="7" t="s">
        <v>1039</v>
      </c>
      <c r="E319" s="7" t="s">
        <v>14</v>
      </c>
      <c r="F319" s="7" t="s">
        <v>1040</v>
      </c>
      <c r="G319" s="8" t="str">
        <f>HYPERLINK("http://120.92.71.219:7080/cx_sage/public/student_show_info.shtml?userId=XNYESFGDZKXX-14495200520&amp;token=MGRmZTQ1MzQzZg","http://120.92.71.219:7080/cx_sage/public/student_show_info.shtml?userId=XNYESFGDZKXX-14495200520&amp;token=MGRmZTQ1MzQzZg")</f>
        <v>http://120.92.71.219:7080/cx_sage/public/student_show_info.shtml?userId=XNYESFGDZKXX-14495200520&amp;token=MGRmZTQ1MzQzZg</v>
      </c>
      <c r="H319" s="7" t="s">
        <v>153</v>
      </c>
      <c r="I319" s="9" t="s">
        <v>239</v>
      </c>
    </row>
    <row r="320" s="1" customFormat="1" ht="25.5" spans="1:9">
      <c r="A320" s="7" t="s">
        <v>10</v>
      </c>
      <c r="B320" s="7" t="s">
        <v>889</v>
      </c>
      <c r="C320" s="7" t="s">
        <v>1041</v>
      </c>
      <c r="D320" s="7" t="s">
        <v>1042</v>
      </c>
      <c r="E320" s="7" t="s">
        <v>14</v>
      </c>
      <c r="F320" s="7" t="s">
        <v>1043</v>
      </c>
      <c r="G320" s="8" t="str">
        <f>HYPERLINK("http://120.92.71.219:7080/cx_sage/public/student_show_info.shtml?userId=XNYESFGDZKXX-14495200522&amp;token=YTc4ZjA2MDNmMw","http://120.92.71.219:7080/cx_sage/public/student_show_info.shtml?userId=XNYESFGDZKXX-14495200522&amp;token=YTc4ZjA2MDNmMw")</f>
        <v>http://120.92.71.219:7080/cx_sage/public/student_show_info.shtml?userId=XNYESFGDZKXX-14495200522&amp;token=YTc4ZjA2MDNmMw</v>
      </c>
      <c r="H320" s="7" t="s">
        <v>246</v>
      </c>
      <c r="I320" s="9" t="s">
        <v>77</v>
      </c>
    </row>
    <row r="321" s="1" customFormat="1" ht="25.5" spans="1:9">
      <c r="A321" s="7" t="s">
        <v>10</v>
      </c>
      <c r="B321" s="7" t="s">
        <v>889</v>
      </c>
      <c r="C321" s="7" t="s">
        <v>1044</v>
      </c>
      <c r="D321" s="7" t="s">
        <v>1045</v>
      </c>
      <c r="E321" s="7" t="s">
        <v>14</v>
      </c>
      <c r="F321" s="7" t="s">
        <v>1046</v>
      </c>
      <c r="G321" s="8" t="str">
        <f>HYPERLINK("http://120.92.71.219:7080/cx_sage/public/student_show_info.shtml?userId=XNYESFGDZKXX-14495200523&amp;token=N2IyN2IyYjYwNQ","http://120.92.71.219:7080/cx_sage/public/student_show_info.shtml?userId=XNYESFGDZKXX-14495200523&amp;token=N2IyN2IyYjYwNQ")</f>
        <v>http://120.92.71.219:7080/cx_sage/public/student_show_info.shtml?userId=XNYESFGDZKXX-14495200523&amp;token=N2IyN2IyYjYwNQ</v>
      </c>
      <c r="H321" s="7" t="s">
        <v>68</v>
      </c>
      <c r="I321" s="9" t="s">
        <v>59</v>
      </c>
    </row>
    <row r="322" s="1" customFormat="1" ht="25.5" spans="1:9">
      <c r="A322" s="7" t="s">
        <v>10</v>
      </c>
      <c r="B322" s="7" t="s">
        <v>889</v>
      </c>
      <c r="C322" s="7" t="s">
        <v>1047</v>
      </c>
      <c r="D322" s="7" t="s">
        <v>1048</v>
      </c>
      <c r="E322" s="7" t="s">
        <v>14</v>
      </c>
      <c r="F322" s="7" t="s">
        <v>1049</v>
      </c>
      <c r="G322" s="8" t="str">
        <f>HYPERLINK("http://120.92.71.219:7080/cx_sage/public/student_show_info.shtml?userId=XNYESFGDZKXX-14495200524&amp;token=MWM2NGM3OTg4Yg","http://120.92.71.219:7080/cx_sage/public/student_show_info.shtml?userId=XNYESFGDZKXX-14495200524&amp;token=MWM2NGM3OTg4Yg")</f>
        <v>http://120.92.71.219:7080/cx_sage/public/student_show_info.shtml?userId=XNYESFGDZKXX-14495200524&amp;token=MWM2NGM3OTg4Yg</v>
      </c>
      <c r="H322" s="7" t="s">
        <v>157</v>
      </c>
      <c r="I322" s="9" t="s">
        <v>81</v>
      </c>
    </row>
    <row r="323" s="1" customFormat="1" ht="25.5" spans="1:9">
      <c r="A323" s="7" t="s">
        <v>10</v>
      </c>
      <c r="B323" s="7" t="s">
        <v>889</v>
      </c>
      <c r="C323" s="7" t="s">
        <v>1050</v>
      </c>
      <c r="D323" s="7" t="s">
        <v>1051</v>
      </c>
      <c r="E323" s="7" t="s">
        <v>14</v>
      </c>
      <c r="F323" s="7" t="s">
        <v>1052</v>
      </c>
      <c r="G323" s="8" t="str">
        <f>HYPERLINK("http://120.92.71.219:7080/cx_sage/public/student_show_info.shtml?userId=XNYESFGDZKXX-14495200525&amp;token=NjM5ODljZjE4MA","http://120.92.71.219:7080/cx_sage/public/student_show_info.shtml?userId=XNYESFGDZKXX-14495200525&amp;token=NjM5ODljZjE4MA")</f>
        <v>http://120.92.71.219:7080/cx_sage/public/student_show_info.shtml?userId=XNYESFGDZKXX-14495200525&amp;token=NjM5ODljZjE4MA</v>
      </c>
      <c r="H323" s="7" t="s">
        <v>123</v>
      </c>
      <c r="I323" s="9" t="s">
        <v>124</v>
      </c>
    </row>
    <row r="324" s="1" customFormat="1" ht="25.5" spans="1:9">
      <c r="A324" s="7" t="s">
        <v>10</v>
      </c>
      <c r="B324" s="7" t="s">
        <v>889</v>
      </c>
      <c r="C324" s="7" t="s">
        <v>1053</v>
      </c>
      <c r="D324" s="7" t="s">
        <v>1054</v>
      </c>
      <c r="E324" s="7" t="s">
        <v>14</v>
      </c>
      <c r="F324" s="7" t="s">
        <v>1055</v>
      </c>
      <c r="G324" s="8" t="str">
        <f>HYPERLINK("http://120.92.71.219:7080/cx_sage/public/student_show_info.shtml?userId=XNYESFGDZKXX-14495200526&amp;token=MDk2ZWViNmJlOQ","http://120.92.71.219:7080/cx_sage/public/student_show_info.shtml?userId=XNYESFGDZKXX-14495200526&amp;token=MDk2ZWViNmJlOQ")</f>
        <v>http://120.92.71.219:7080/cx_sage/public/student_show_info.shtml?userId=XNYESFGDZKXX-14495200526&amp;token=MDk2ZWViNmJlOQ</v>
      </c>
      <c r="H324" s="7" t="s">
        <v>63</v>
      </c>
      <c r="I324" s="9" t="s">
        <v>64</v>
      </c>
    </row>
    <row r="325" s="1" customFormat="1" ht="25.5" spans="1:9">
      <c r="A325" s="7" t="s">
        <v>10</v>
      </c>
      <c r="B325" s="7" t="s">
        <v>889</v>
      </c>
      <c r="C325" s="7" t="s">
        <v>1056</v>
      </c>
      <c r="D325" s="7" t="s">
        <v>1057</v>
      </c>
      <c r="E325" s="7" t="s">
        <v>14</v>
      </c>
      <c r="F325" s="7" t="s">
        <v>1058</v>
      </c>
      <c r="G325" s="8" t="str">
        <f>HYPERLINK("http://120.92.71.219:7080/cx_sage/public/student_show_info.shtml?userId=XNYESFGDZKXX-14495200531&amp;token=N2E2NzEwYTMwNQ","http://120.92.71.219:7080/cx_sage/public/student_show_info.shtml?userId=XNYESFGDZKXX-14495200531&amp;token=N2E2NzEwYTMwNQ")</f>
        <v>http://120.92.71.219:7080/cx_sage/public/student_show_info.shtml?userId=XNYESFGDZKXX-14495200531&amp;token=N2E2NzEwYTMwNQ</v>
      </c>
      <c r="H325" s="7" t="s">
        <v>118</v>
      </c>
      <c r="I325" s="9" t="s">
        <v>89</v>
      </c>
    </row>
    <row r="326" s="1" customFormat="1" ht="25.5" spans="1:9">
      <c r="A326" s="7" t="s">
        <v>10</v>
      </c>
      <c r="B326" s="7" t="s">
        <v>889</v>
      </c>
      <c r="C326" s="7" t="s">
        <v>1059</v>
      </c>
      <c r="D326" s="7" t="s">
        <v>1060</v>
      </c>
      <c r="E326" s="7" t="s">
        <v>14</v>
      </c>
      <c r="F326" s="7" t="s">
        <v>1061</v>
      </c>
      <c r="G326" s="8" t="str">
        <f>HYPERLINK("http://120.92.71.219:7080/cx_sage/public/student_show_info.shtml?userId=XNYESFGDZKXX-14495200532&amp;token=ZjQzZjhkNjU2OA","http://120.92.71.219:7080/cx_sage/public/student_show_info.shtml?userId=XNYESFGDZKXX-14495200532&amp;token=ZjQzZjhkNjU2OA")</f>
        <v>http://120.92.71.219:7080/cx_sage/public/student_show_info.shtml?userId=XNYESFGDZKXX-14495200532&amp;token=ZjQzZjhkNjU2OA</v>
      </c>
      <c r="H326" s="7" t="s">
        <v>16</v>
      </c>
      <c r="I326" s="9" t="s">
        <v>475</v>
      </c>
    </row>
    <row r="327" s="1" customFormat="1" ht="25.5" spans="1:9">
      <c r="A327" s="7" t="s">
        <v>10</v>
      </c>
      <c r="B327" s="7" t="s">
        <v>889</v>
      </c>
      <c r="C327" s="7" t="s">
        <v>1062</v>
      </c>
      <c r="D327" s="7" t="s">
        <v>1063</v>
      </c>
      <c r="E327" s="7" t="s">
        <v>14</v>
      </c>
      <c r="F327" s="7" t="s">
        <v>1064</v>
      </c>
      <c r="G327" s="8" t="str">
        <f>HYPERLINK("http://120.92.71.219:7080/cx_sage/public/student_show_info.shtml?userId=XNYESFGDZKXX-14495200534&amp;token=MDRjZTg4MTBmYg","http://120.92.71.219:7080/cx_sage/public/student_show_info.shtml?userId=XNYESFGDZKXX-14495200534&amp;token=MDRjZTg4MTBmYg")</f>
        <v>http://120.92.71.219:7080/cx_sage/public/student_show_info.shtml?userId=XNYESFGDZKXX-14495200534&amp;token=MDRjZTg4MTBmYg</v>
      </c>
      <c r="H327" s="7" t="s">
        <v>153</v>
      </c>
      <c r="I327" s="9" t="s">
        <v>17</v>
      </c>
    </row>
    <row r="328" s="1" customFormat="1" ht="25.5" spans="1:9">
      <c r="A328" s="7" t="s">
        <v>10</v>
      </c>
      <c r="B328" s="7" t="s">
        <v>889</v>
      </c>
      <c r="C328" s="7" t="s">
        <v>1065</v>
      </c>
      <c r="D328" s="7" t="s">
        <v>1066</v>
      </c>
      <c r="E328" s="7" t="s">
        <v>14</v>
      </c>
      <c r="F328" s="7" t="s">
        <v>1067</v>
      </c>
      <c r="G328" s="8" t="str">
        <f>HYPERLINK("http://120.92.71.219:7080/cx_sage/public/student_show_info.shtml?userId=XNYESFGDZKXX-14495200536&amp;token=M2ZjMGUwYjExYg","http://120.92.71.219:7080/cx_sage/public/student_show_info.shtml?userId=XNYESFGDZKXX-14495200536&amp;token=M2ZjMGUwYjExYg")</f>
        <v>http://120.92.71.219:7080/cx_sage/public/student_show_info.shtml?userId=XNYESFGDZKXX-14495200536&amp;token=M2ZjMGUwYjExYg</v>
      </c>
      <c r="H328" s="7" t="s">
        <v>88</v>
      </c>
      <c r="I328" s="9" t="s">
        <v>64</v>
      </c>
    </row>
    <row r="329" s="1" customFormat="1" ht="25.5" spans="1:9">
      <c r="A329" s="7" t="s">
        <v>10</v>
      </c>
      <c r="B329" s="7" t="s">
        <v>889</v>
      </c>
      <c r="C329" s="7" t="s">
        <v>1068</v>
      </c>
      <c r="D329" s="7" t="s">
        <v>1069</v>
      </c>
      <c r="E329" s="7" t="s">
        <v>14</v>
      </c>
      <c r="F329" s="7" t="s">
        <v>1070</v>
      </c>
      <c r="G329" s="8" t="str">
        <f>HYPERLINK("http://120.92.71.219:7080/cx_sage/public/student_show_info.shtml?userId=XNYESFGDZKXX-14495200539&amp;token=ZjhhNDE3ZGMwMA","http://120.92.71.219:7080/cx_sage/public/student_show_info.shtml?userId=XNYESFGDZKXX-14495200539&amp;token=ZjhhNDE3ZGMwMA")</f>
        <v>http://120.92.71.219:7080/cx_sage/public/student_show_info.shtml?userId=XNYESFGDZKXX-14495200539&amp;token=ZjhhNDE3ZGMwMA</v>
      </c>
      <c r="H329" s="7" t="s">
        <v>68</v>
      </c>
      <c r="I329" s="9" t="s">
        <v>41</v>
      </c>
    </row>
    <row r="330" s="1" customFormat="1" ht="25.5" spans="1:9">
      <c r="A330" s="7" t="s">
        <v>10</v>
      </c>
      <c r="B330" s="7" t="s">
        <v>889</v>
      </c>
      <c r="C330" s="7" t="s">
        <v>1071</v>
      </c>
      <c r="D330" s="7" t="s">
        <v>1072</v>
      </c>
      <c r="E330" s="7" t="s">
        <v>14</v>
      </c>
      <c r="F330" s="7" t="s">
        <v>1073</v>
      </c>
      <c r="G330" s="8" t="str">
        <f>HYPERLINK("http://120.92.71.219:7080/cx_sage/public/student_show_info.shtml?userId=XNYESFGDZKXX-14495200540&amp;token=ZDkyZjUyZDViMg","http://120.92.71.219:7080/cx_sage/public/student_show_info.shtml?userId=XNYESFGDZKXX-14495200540&amp;token=ZDkyZjUyZDViMg")</f>
        <v>http://120.92.71.219:7080/cx_sage/public/student_show_info.shtml?userId=XNYESFGDZKXX-14495200540&amp;token=ZDkyZjUyZDViMg</v>
      </c>
      <c r="H330" s="7" t="s">
        <v>45</v>
      </c>
      <c r="I330" s="9" t="s">
        <v>203</v>
      </c>
    </row>
    <row r="331" s="1" customFormat="1" ht="25.5" spans="1:9">
      <c r="A331" s="7" t="s">
        <v>10</v>
      </c>
      <c r="B331" s="7" t="s">
        <v>889</v>
      </c>
      <c r="C331" s="7" t="s">
        <v>1074</v>
      </c>
      <c r="D331" s="7" t="s">
        <v>1075</v>
      </c>
      <c r="E331" s="7" t="s">
        <v>14</v>
      </c>
      <c r="F331" s="7" t="s">
        <v>1076</v>
      </c>
      <c r="G331" s="8" t="str">
        <f>HYPERLINK("http://120.92.71.219:7080/cx_sage/public/student_show_info.shtml?userId=XNYESFGDZKXX-14495200543&amp;token=YzFiN2EwNDlmOQ","http://120.92.71.219:7080/cx_sage/public/student_show_info.shtml?userId=XNYESFGDZKXX-14495200543&amp;token=YzFiN2EwNDlmOQ")</f>
        <v>http://120.92.71.219:7080/cx_sage/public/student_show_info.shtml?userId=XNYESFGDZKXX-14495200543&amp;token=YzFiN2EwNDlmOQ</v>
      </c>
      <c r="H331" s="7" t="s">
        <v>819</v>
      </c>
      <c r="I331" s="9" t="s">
        <v>81</v>
      </c>
    </row>
    <row r="332" s="1" customFormat="1" ht="25.5" spans="1:9">
      <c r="A332" s="7" t="s">
        <v>10</v>
      </c>
      <c r="B332" s="7" t="s">
        <v>889</v>
      </c>
      <c r="C332" s="7" t="s">
        <v>1077</v>
      </c>
      <c r="D332" s="7" t="s">
        <v>1078</v>
      </c>
      <c r="E332" s="7" t="s">
        <v>14</v>
      </c>
      <c r="F332" s="7" t="s">
        <v>1079</v>
      </c>
      <c r="G332" s="8" t="str">
        <f>HYPERLINK("http://120.92.71.219:7080/cx_sage/public/student_show_info.shtml?userId=XNYESFGDZKXX-14495200544&amp;token=NjAzZTkyYTE2ZQ","http://120.92.71.219:7080/cx_sage/public/student_show_info.shtml?userId=XNYESFGDZKXX-14495200544&amp;token=NjAzZTkyYTE2ZQ")</f>
        <v>http://120.92.71.219:7080/cx_sage/public/student_show_info.shtml?userId=XNYESFGDZKXX-14495200544&amp;token=NjAzZTkyYTE2ZQ</v>
      </c>
      <c r="H332" s="7" t="s">
        <v>246</v>
      </c>
      <c r="I332" s="9" t="s">
        <v>73</v>
      </c>
    </row>
    <row r="333" s="1" customFormat="1" ht="25.5" spans="1:9">
      <c r="A333" s="7" t="s">
        <v>10</v>
      </c>
      <c r="B333" s="7" t="s">
        <v>889</v>
      </c>
      <c r="C333" s="7" t="s">
        <v>1080</v>
      </c>
      <c r="D333" s="7" t="s">
        <v>1081</v>
      </c>
      <c r="E333" s="7" t="s">
        <v>14</v>
      </c>
      <c r="F333" s="7" t="s">
        <v>1082</v>
      </c>
      <c r="G333" s="8" t="str">
        <f>HYPERLINK("http://120.92.71.219:7080/cx_sage/public/student_show_info.shtml?userId=XNYESFGDZKXX-14495200545&amp;token=ZTMyM2ZjY2M1MA","http://120.92.71.219:7080/cx_sage/public/student_show_info.shtml?userId=XNYESFGDZKXX-14495200545&amp;token=ZTMyM2ZjY2M1MA")</f>
        <v>http://120.92.71.219:7080/cx_sage/public/student_show_info.shtml?userId=XNYESFGDZKXX-14495200545&amp;token=ZTMyM2ZjY2M1MA</v>
      </c>
      <c r="H333" s="7" t="s">
        <v>63</v>
      </c>
      <c r="I333" s="9" t="s">
        <v>59</v>
      </c>
    </row>
    <row r="334" s="1" customFormat="1" ht="25.5" spans="1:9">
      <c r="A334" s="7" t="s">
        <v>10</v>
      </c>
      <c r="B334" s="7" t="s">
        <v>889</v>
      </c>
      <c r="C334" s="7" t="s">
        <v>1083</v>
      </c>
      <c r="D334" s="7" t="s">
        <v>1084</v>
      </c>
      <c r="E334" s="7" t="s">
        <v>14</v>
      </c>
      <c r="F334" s="7" t="s">
        <v>1085</v>
      </c>
      <c r="G334" s="8" t="str">
        <f>HYPERLINK("http://120.92.71.219:7080/cx_sage/public/student_show_info.shtml?userId=XNYESFGDZKXX-14495200553&amp;token=NTU2ZmI0NjQ3OQ","http://120.92.71.219:7080/cx_sage/public/student_show_info.shtml?userId=XNYESFGDZKXX-14495200553&amp;token=NTU2ZmI0NjQ3OQ")</f>
        <v>http://120.92.71.219:7080/cx_sage/public/student_show_info.shtml?userId=XNYESFGDZKXX-14495200553&amp;token=NTU2ZmI0NjQ3OQ</v>
      </c>
      <c r="H334" s="7" t="s">
        <v>1086</v>
      </c>
      <c r="I334" s="9" t="s">
        <v>81</v>
      </c>
    </row>
    <row r="335" s="1" customFormat="1" ht="25.5" spans="1:9">
      <c r="A335" s="7" t="s">
        <v>10</v>
      </c>
      <c r="B335" s="7" t="s">
        <v>889</v>
      </c>
      <c r="C335" s="7" t="s">
        <v>1087</v>
      </c>
      <c r="D335" s="7" t="s">
        <v>1088</v>
      </c>
      <c r="E335" s="7" t="s">
        <v>14</v>
      </c>
      <c r="F335" s="7" t="s">
        <v>1089</v>
      </c>
      <c r="G335" s="8" t="str">
        <f>HYPERLINK("http://120.92.71.219:7080/cx_sage/public/student_show_info.shtml?userId=XNYESFGDZKXX-14495200556&amp;token=MjE5MmUzN2UwYw","http://120.92.71.219:7080/cx_sage/public/student_show_info.shtml?userId=XNYESFGDZKXX-14495200556&amp;token=MjE5MmUzN2UwYw")</f>
        <v>http://120.92.71.219:7080/cx_sage/public/student_show_info.shtml?userId=XNYESFGDZKXX-14495200556&amp;token=MjE5MmUzN2UwYw</v>
      </c>
      <c r="H335" s="7" t="s">
        <v>357</v>
      </c>
      <c r="I335" s="9" t="s">
        <v>316</v>
      </c>
    </row>
    <row r="336" s="1" customFormat="1" ht="25.5" spans="1:9">
      <c r="A336" s="7" t="s">
        <v>10</v>
      </c>
      <c r="B336" s="7" t="s">
        <v>889</v>
      </c>
      <c r="C336" s="7" t="s">
        <v>1090</v>
      </c>
      <c r="D336" s="7" t="s">
        <v>1091</v>
      </c>
      <c r="E336" s="7" t="s">
        <v>14</v>
      </c>
      <c r="F336" s="7" t="s">
        <v>1092</v>
      </c>
      <c r="G336" s="8" t="str">
        <f>HYPERLINK("http://120.92.71.219:7080/cx_sage/public/student_show_info.shtml?userId=XNYESFGDZKXX-14495200562&amp;token=OTA2MmE1YmM5MQ","http://120.92.71.219:7080/cx_sage/public/student_show_info.shtml?userId=XNYESFGDZKXX-14495200562&amp;token=OTA2MmE1YmM5MQ")</f>
        <v>http://120.92.71.219:7080/cx_sage/public/student_show_info.shtml?userId=XNYESFGDZKXX-14495200562&amp;token=OTA2MmE1YmM5MQ</v>
      </c>
      <c r="H336" s="7" t="s">
        <v>123</v>
      </c>
      <c r="I336" s="9" t="s">
        <v>17</v>
      </c>
    </row>
    <row r="337" s="1" customFormat="1" ht="25.5" spans="1:9">
      <c r="A337" s="7" t="s">
        <v>10</v>
      </c>
      <c r="B337" s="7" t="s">
        <v>889</v>
      </c>
      <c r="C337" s="7" t="s">
        <v>1093</v>
      </c>
      <c r="D337" s="7" t="s">
        <v>1094</v>
      </c>
      <c r="E337" s="7" t="s">
        <v>14</v>
      </c>
      <c r="F337" s="7" t="s">
        <v>1095</v>
      </c>
      <c r="G337" s="8" t="str">
        <f>HYPERLINK("http://120.92.71.219:7080/cx_sage/public/student_show_info.shtml?userId=XNYESFGDZKXX-14495200563&amp;token=NjdmMTBlMTk4Zg","http://120.92.71.219:7080/cx_sage/public/student_show_info.shtml?userId=XNYESFGDZKXX-14495200563&amp;token=NjdmMTBlMTk4Zg")</f>
        <v>http://120.92.71.219:7080/cx_sage/public/student_show_info.shtml?userId=XNYESFGDZKXX-14495200563&amp;token=NjdmMTBlMTk4Zg</v>
      </c>
      <c r="H337" s="7" t="s">
        <v>146</v>
      </c>
      <c r="I337" s="9" t="s">
        <v>81</v>
      </c>
    </row>
    <row r="338" s="1" customFormat="1" ht="25.5" spans="1:9">
      <c r="A338" s="7" t="s">
        <v>10</v>
      </c>
      <c r="B338" s="7" t="s">
        <v>889</v>
      </c>
      <c r="C338" s="7" t="s">
        <v>1096</v>
      </c>
      <c r="D338" s="7" t="s">
        <v>1097</v>
      </c>
      <c r="E338" s="7" t="s">
        <v>14</v>
      </c>
      <c r="F338" s="7" t="s">
        <v>1098</v>
      </c>
      <c r="G338" s="8" t="str">
        <f>HYPERLINK("http://120.92.71.219:7080/cx_sage/public/student_show_info.shtml?userId=XNYESFGDZKXX-14495200564&amp;token=YmI5MTJkOTdlNQ","http://120.92.71.219:7080/cx_sage/public/student_show_info.shtml?userId=XNYESFGDZKXX-14495200564&amp;token=YmI5MTJkOTdlNQ")</f>
        <v>http://120.92.71.219:7080/cx_sage/public/student_show_info.shtml?userId=XNYESFGDZKXX-14495200564&amp;token=YmI5MTJkOTdlNQ</v>
      </c>
      <c r="H338" s="7" t="s">
        <v>416</v>
      </c>
      <c r="I338" s="9" t="s">
        <v>475</v>
      </c>
    </row>
    <row r="339" s="1" customFormat="1" ht="25.5" spans="1:9">
      <c r="A339" s="7" t="s">
        <v>10</v>
      </c>
      <c r="B339" s="7" t="s">
        <v>889</v>
      </c>
      <c r="C339" s="7" t="s">
        <v>1099</v>
      </c>
      <c r="D339" s="7" t="s">
        <v>1100</v>
      </c>
      <c r="E339" s="7" t="s">
        <v>14</v>
      </c>
      <c r="F339" s="7" t="s">
        <v>1101</v>
      </c>
      <c r="G339" s="8" t="str">
        <f>HYPERLINK("http://120.92.71.219:7080/cx_sage/public/student_show_info.shtml?userId=XNYESFGDZKXX-14495200565&amp;token=ZGQwMzQxMzRhYw","http://120.92.71.219:7080/cx_sage/public/student_show_info.shtml?userId=XNYESFGDZKXX-14495200565&amp;token=ZGQwMzQxMzRhYw")</f>
        <v>http://120.92.71.219:7080/cx_sage/public/student_show_info.shtml?userId=XNYESFGDZKXX-14495200565&amp;token=ZGQwMzQxMzRhYw</v>
      </c>
      <c r="H339" s="7" t="s">
        <v>21</v>
      </c>
      <c r="I339" s="9" t="s">
        <v>64</v>
      </c>
    </row>
    <row r="340" s="1" customFormat="1" ht="25.5" spans="1:9">
      <c r="A340" s="7" t="s">
        <v>10</v>
      </c>
      <c r="B340" s="7" t="s">
        <v>889</v>
      </c>
      <c r="C340" s="7" t="s">
        <v>1102</v>
      </c>
      <c r="D340" s="7" t="s">
        <v>1103</v>
      </c>
      <c r="E340" s="7" t="s">
        <v>14</v>
      </c>
      <c r="F340" s="7" t="s">
        <v>1104</v>
      </c>
      <c r="G340" s="8" t="str">
        <f>HYPERLINK("http://120.92.71.219:7080/cx_sage/public/student_show_info.shtml?userId=XNYESFGDZKXX-14495200566&amp;token=MGJlMmRlNzg0MA","http://120.92.71.219:7080/cx_sage/public/student_show_info.shtml?userId=XNYESFGDZKXX-14495200566&amp;token=MGJlMmRlNzg0MA")</f>
        <v>http://120.92.71.219:7080/cx_sage/public/student_show_info.shtml?userId=XNYESFGDZKXX-14495200566&amp;token=MGJlMmRlNzg0MA</v>
      </c>
      <c r="H340" s="7" t="s">
        <v>165</v>
      </c>
      <c r="I340" s="9" t="s">
        <v>59</v>
      </c>
    </row>
    <row r="341" s="1" customFormat="1" ht="25.5" spans="1:9">
      <c r="A341" s="7" t="s">
        <v>10</v>
      </c>
      <c r="B341" s="7" t="s">
        <v>889</v>
      </c>
      <c r="C341" s="7" t="s">
        <v>1105</v>
      </c>
      <c r="D341" s="7" t="s">
        <v>1106</v>
      </c>
      <c r="E341" s="7" t="s">
        <v>14</v>
      </c>
      <c r="F341" s="7" t="s">
        <v>1107</v>
      </c>
      <c r="G341" s="8" t="str">
        <f>HYPERLINK("http://120.92.71.219:7080/cx_sage/public/student_show_info.shtml?userId=XNYESFGDZKXX-14495200567&amp;token=N2I4MTM4ZThjMA","http://120.92.71.219:7080/cx_sage/public/student_show_info.shtml?userId=XNYESFGDZKXX-14495200567&amp;token=N2I4MTM4ZThjMA")</f>
        <v>http://120.92.71.219:7080/cx_sage/public/student_show_info.shtml?userId=XNYESFGDZKXX-14495200567&amp;token=N2I4MTM4ZThjMA</v>
      </c>
      <c r="H341" s="7" t="s">
        <v>157</v>
      </c>
      <c r="I341" s="9" t="s">
        <v>17</v>
      </c>
    </row>
    <row r="342" s="1" customFormat="1" ht="25.5" spans="1:9">
      <c r="A342" s="7" t="s">
        <v>10</v>
      </c>
      <c r="B342" s="7" t="s">
        <v>889</v>
      </c>
      <c r="C342" s="7" t="s">
        <v>1108</v>
      </c>
      <c r="D342" s="7" t="s">
        <v>1109</v>
      </c>
      <c r="E342" s="7" t="s">
        <v>14</v>
      </c>
      <c r="F342" s="7" t="s">
        <v>1110</v>
      </c>
      <c r="G342" s="8" t="str">
        <f>HYPERLINK("http://120.92.71.219:7080/cx_sage/public/student_show_info.shtml?userId=XNYESFGDZKXX-14495200569&amp;token=YjNiZGI0MWNiZg","http://120.92.71.219:7080/cx_sage/public/student_show_info.shtml?userId=XNYESFGDZKXX-14495200569&amp;token=YjNiZGI0MWNiZg")</f>
        <v>http://120.92.71.219:7080/cx_sage/public/student_show_info.shtml?userId=XNYESFGDZKXX-14495200569&amp;token=YjNiZGI0MWNiZg</v>
      </c>
      <c r="H342" s="7" t="s">
        <v>826</v>
      </c>
      <c r="I342" s="9" t="s">
        <v>161</v>
      </c>
    </row>
    <row r="343" s="1" customFormat="1" ht="25.5" spans="1:9">
      <c r="A343" s="7" t="s">
        <v>10</v>
      </c>
      <c r="B343" s="7" t="s">
        <v>889</v>
      </c>
      <c r="C343" s="7" t="s">
        <v>1111</v>
      </c>
      <c r="D343" s="7" t="s">
        <v>1112</v>
      </c>
      <c r="E343" s="7" t="s">
        <v>14</v>
      </c>
      <c r="F343" s="7" t="s">
        <v>1113</v>
      </c>
      <c r="G343" s="8" t="str">
        <f>HYPERLINK("http://120.92.71.219:7080/cx_sage/public/student_show_info.shtml?userId=XNYESFGDZKXX-14495200570&amp;token=ZmE3YWNjODY2Mg","http://120.92.71.219:7080/cx_sage/public/student_show_info.shtml?userId=XNYESFGDZKXX-14495200570&amp;token=ZmE3YWNjODY2Mg")</f>
        <v>http://120.92.71.219:7080/cx_sage/public/student_show_info.shtml?userId=XNYESFGDZKXX-14495200570&amp;token=ZmE3YWNjODY2Mg</v>
      </c>
      <c r="H343" s="7" t="s">
        <v>157</v>
      </c>
      <c r="I343" s="9" t="s">
        <v>64</v>
      </c>
    </row>
    <row r="344" s="1" customFormat="1" ht="25.5" spans="1:9">
      <c r="A344" s="7" t="s">
        <v>10</v>
      </c>
      <c r="B344" s="7" t="s">
        <v>889</v>
      </c>
      <c r="C344" s="7" t="s">
        <v>1114</v>
      </c>
      <c r="D344" s="7" t="s">
        <v>1115</v>
      </c>
      <c r="E344" s="7" t="s">
        <v>14</v>
      </c>
      <c r="F344" s="7" t="s">
        <v>1116</v>
      </c>
      <c r="G344" s="8" t="str">
        <f>HYPERLINK("http://120.92.71.219:7080/cx_sage/public/student_show_info.shtml?userId=XNYESFGDZKXX-14495200573&amp;token=ZDU5ODg5ZDBkZg","http://120.92.71.219:7080/cx_sage/public/student_show_info.shtml?userId=XNYESFGDZKXX-14495200573&amp;token=ZDU5ODg5ZDBkZg")</f>
        <v>http://120.92.71.219:7080/cx_sage/public/student_show_info.shtml?userId=XNYESFGDZKXX-14495200573&amp;token=ZDU5ODg5ZDBkZg</v>
      </c>
      <c r="H344" s="7" t="s">
        <v>586</v>
      </c>
      <c r="I344" s="9" t="s">
        <v>77</v>
      </c>
    </row>
    <row r="345" s="1" customFormat="1" ht="25.5" spans="1:9">
      <c r="A345" s="7" t="s">
        <v>10</v>
      </c>
      <c r="B345" s="7" t="s">
        <v>889</v>
      </c>
      <c r="C345" s="7" t="s">
        <v>1117</v>
      </c>
      <c r="D345" s="7" t="s">
        <v>1118</v>
      </c>
      <c r="E345" s="7" t="s">
        <v>14</v>
      </c>
      <c r="F345" s="7" t="s">
        <v>1119</v>
      </c>
      <c r="G345" s="8" t="str">
        <f>HYPERLINK("http://120.92.71.219:7080/cx_sage/public/student_show_info.shtml?userId=XNYESFGDZKXX-14495200574&amp;token=YTNmYWU5NTE0OA","http://120.92.71.219:7080/cx_sage/public/student_show_info.shtml?userId=XNYESFGDZKXX-14495200574&amp;token=YTNmYWU5NTE0OA")</f>
        <v>http://120.92.71.219:7080/cx_sage/public/student_show_info.shtml?userId=XNYESFGDZKXX-14495200574&amp;token=YTNmYWU5NTE0OA</v>
      </c>
      <c r="H345" s="7" t="s">
        <v>118</v>
      </c>
      <c r="I345" s="9" t="s">
        <v>64</v>
      </c>
    </row>
    <row r="346" s="1" customFormat="1" ht="25.5" spans="1:9">
      <c r="A346" s="7" t="s">
        <v>10</v>
      </c>
      <c r="B346" s="7" t="s">
        <v>889</v>
      </c>
      <c r="C346" s="7" t="s">
        <v>1120</v>
      </c>
      <c r="D346" s="7" t="s">
        <v>1121</v>
      </c>
      <c r="E346" s="7" t="s">
        <v>14</v>
      </c>
      <c r="F346" s="7" t="s">
        <v>1122</v>
      </c>
      <c r="G346" s="8" t="str">
        <f>HYPERLINK("http://120.92.71.219:7080/cx_sage/public/student_show_info.shtml?userId=XNYESFGDZKXX-14495200575&amp;token=MmY0YmE0YTM2YQ","http://120.92.71.219:7080/cx_sage/public/student_show_info.shtml?userId=XNYESFGDZKXX-14495200575&amp;token=MmY0YmE0YTM2YQ")</f>
        <v>http://120.92.71.219:7080/cx_sage/public/student_show_info.shtml?userId=XNYESFGDZKXX-14495200575&amp;token=MmY0YmE0YTM2YQ</v>
      </c>
      <c r="H346" s="7" t="s">
        <v>72</v>
      </c>
      <c r="I346" s="9" t="s">
        <v>73</v>
      </c>
    </row>
    <row r="347" s="1" customFormat="1" ht="25.5" spans="1:9">
      <c r="A347" s="7" t="s">
        <v>10</v>
      </c>
      <c r="B347" s="7" t="s">
        <v>889</v>
      </c>
      <c r="C347" s="7" t="s">
        <v>1123</v>
      </c>
      <c r="D347" s="7" t="s">
        <v>1124</v>
      </c>
      <c r="E347" s="7" t="s">
        <v>14</v>
      </c>
      <c r="F347" s="7" t="s">
        <v>1125</v>
      </c>
      <c r="G347" s="8" t="str">
        <f>HYPERLINK("http://120.92.71.219:7080/cx_sage/public/student_show_info.shtml?userId=XNYESFGDZKXX-14495200576&amp;token=YTlmM2YyODA5YQ","http://120.92.71.219:7080/cx_sage/public/student_show_info.shtml?userId=XNYESFGDZKXX-14495200576&amp;token=YTlmM2YyODA5YQ")</f>
        <v>http://120.92.71.219:7080/cx_sage/public/student_show_info.shtml?userId=XNYESFGDZKXX-14495200576&amp;token=YTlmM2YyODA5YQ</v>
      </c>
      <c r="H347" s="7" t="s">
        <v>35</v>
      </c>
      <c r="I347" s="9" t="s">
        <v>64</v>
      </c>
    </row>
    <row r="348" s="1" customFormat="1" ht="25.5" spans="1:9">
      <c r="A348" s="7" t="s">
        <v>10</v>
      </c>
      <c r="B348" s="7" t="s">
        <v>889</v>
      </c>
      <c r="C348" s="7" t="s">
        <v>1126</v>
      </c>
      <c r="D348" s="7" t="s">
        <v>1127</v>
      </c>
      <c r="E348" s="7" t="s">
        <v>14</v>
      </c>
      <c r="F348" s="7" t="s">
        <v>1128</v>
      </c>
      <c r="G348" s="8" t="str">
        <f>HYPERLINK("http://120.92.71.219:7080/cx_sage/public/student_show_info.shtml?userId=XNYESFGDZKXX-14495200577&amp;token=Y2U3ZDg0Y2RlMw","http://120.92.71.219:7080/cx_sage/public/student_show_info.shtml?userId=XNYESFGDZKXX-14495200577&amp;token=Y2U3ZDg0Y2RlMw")</f>
        <v>http://120.92.71.219:7080/cx_sage/public/student_show_info.shtml?userId=XNYESFGDZKXX-14495200577&amp;token=Y2U3ZDg0Y2RlMw</v>
      </c>
      <c r="H348" s="7" t="s">
        <v>246</v>
      </c>
      <c r="I348" s="9" t="s">
        <v>77</v>
      </c>
    </row>
    <row r="349" s="1" customFormat="1" ht="25.5" spans="1:9">
      <c r="A349" s="7" t="s">
        <v>10</v>
      </c>
      <c r="B349" s="7" t="s">
        <v>889</v>
      </c>
      <c r="C349" s="7" t="s">
        <v>1129</v>
      </c>
      <c r="D349" s="7" t="s">
        <v>1130</v>
      </c>
      <c r="E349" s="7" t="s">
        <v>14</v>
      </c>
      <c r="F349" s="7" t="s">
        <v>1131</v>
      </c>
      <c r="G349" s="8" t="str">
        <f>HYPERLINK("http://120.92.71.219:7080/cx_sage/public/student_show_info.shtml?userId=XNYESFGDZKXX-14495200578&amp;token=YjY1NGMyMzljOA","http://120.92.71.219:7080/cx_sage/public/student_show_info.shtml?userId=XNYESFGDZKXX-14495200578&amp;token=YjY1NGMyMzljOA")</f>
        <v>http://120.92.71.219:7080/cx_sage/public/student_show_info.shtml?userId=XNYESFGDZKXX-14495200578&amp;token=YjY1NGMyMzljOA</v>
      </c>
      <c r="H349" s="7" t="s">
        <v>53</v>
      </c>
      <c r="I349" s="9" t="s">
        <v>1132</v>
      </c>
    </row>
    <row r="350" s="1" customFormat="1" ht="25.5" spans="1:9">
      <c r="A350" s="7" t="s">
        <v>10</v>
      </c>
      <c r="B350" s="7" t="s">
        <v>889</v>
      </c>
      <c r="C350" s="7" t="s">
        <v>1133</v>
      </c>
      <c r="D350" s="7" t="s">
        <v>1134</v>
      </c>
      <c r="E350" s="7" t="s">
        <v>14</v>
      </c>
      <c r="F350" s="7" t="s">
        <v>1135</v>
      </c>
      <c r="G350" s="8" t="str">
        <f>HYPERLINK("http://120.92.71.219:7080/cx_sage/public/student_show_info.shtml?userId=XNYESFGDZKXX-14495200581&amp;token=YjdkZTYyYmNiYg","http://120.92.71.219:7080/cx_sage/public/student_show_info.shtml?userId=XNYESFGDZKXX-14495200581&amp;token=YjdkZTYyYmNiYg")</f>
        <v>http://120.92.71.219:7080/cx_sage/public/student_show_info.shtml?userId=XNYESFGDZKXX-14495200581&amp;token=YjdkZTYyYmNiYg</v>
      </c>
      <c r="H350" s="7" t="s">
        <v>16</v>
      </c>
      <c r="I350" s="9" t="s">
        <v>124</v>
      </c>
    </row>
    <row r="351" s="1" customFormat="1" ht="25.5" spans="1:9">
      <c r="A351" s="7" t="s">
        <v>10</v>
      </c>
      <c r="B351" s="7" t="s">
        <v>889</v>
      </c>
      <c r="C351" s="7" t="s">
        <v>1136</v>
      </c>
      <c r="D351" s="7" t="s">
        <v>1137</v>
      </c>
      <c r="E351" s="7" t="s">
        <v>14</v>
      </c>
      <c r="F351" s="7" t="s">
        <v>1138</v>
      </c>
      <c r="G351" s="8" t="str">
        <f>HYPERLINK("http://120.92.71.219:7080/cx_sage/public/student_show_info.shtml?userId=XNYESFGDZKXX-14495200582&amp;token=MGFhNDg2OTNlNw","http://120.92.71.219:7080/cx_sage/public/student_show_info.shtml?userId=XNYESFGDZKXX-14495200582&amp;token=MGFhNDg2OTNlNw")</f>
        <v>http://120.92.71.219:7080/cx_sage/public/student_show_info.shtml?userId=XNYESFGDZKXX-14495200582&amp;token=MGFhNDg2OTNlNw</v>
      </c>
      <c r="H351" s="7" t="s">
        <v>72</v>
      </c>
      <c r="I351" s="9" t="s">
        <v>73</v>
      </c>
    </row>
    <row r="352" s="1" customFormat="1" ht="25.5" spans="1:9">
      <c r="A352" s="7" t="s">
        <v>10</v>
      </c>
      <c r="B352" s="7" t="s">
        <v>889</v>
      </c>
      <c r="C352" s="7" t="s">
        <v>1139</v>
      </c>
      <c r="D352" s="7" t="s">
        <v>1140</v>
      </c>
      <c r="E352" s="7" t="s">
        <v>14</v>
      </c>
      <c r="F352" s="7" t="s">
        <v>1141</v>
      </c>
      <c r="G352" s="8" t="str">
        <f>HYPERLINK("http://120.92.71.219:7080/cx_sage/public/student_show_info.shtml?userId=XNYESFGDZKXX-14495200585&amp;token=OWUwOGZiYTQ2YQ","http://120.92.71.219:7080/cx_sage/public/student_show_info.shtml?userId=XNYESFGDZKXX-14495200585&amp;token=OWUwOGZiYTQ2YQ")</f>
        <v>http://120.92.71.219:7080/cx_sage/public/student_show_info.shtml?userId=XNYESFGDZKXX-14495200585&amp;token=OWUwOGZiYTQ2YQ</v>
      </c>
      <c r="H352" s="7" t="s">
        <v>146</v>
      </c>
      <c r="I352" s="9" t="s">
        <v>17</v>
      </c>
    </row>
    <row r="353" s="1" customFormat="1" ht="25.5" spans="1:9">
      <c r="A353" s="7" t="s">
        <v>10</v>
      </c>
      <c r="B353" s="7" t="s">
        <v>889</v>
      </c>
      <c r="C353" s="7" t="s">
        <v>1142</v>
      </c>
      <c r="D353" s="7" t="s">
        <v>1143</v>
      </c>
      <c r="E353" s="7" t="s">
        <v>14</v>
      </c>
      <c r="F353" s="7" t="s">
        <v>1144</v>
      </c>
      <c r="G353" s="8" t="str">
        <f>HYPERLINK("http://120.92.71.219:7080/cx_sage/public/student_show_info.shtml?userId=XNYESFGDZKXX-14495200587&amp;token=YzRhOTM2NzdlMQ","http://120.92.71.219:7080/cx_sage/public/student_show_info.shtml?userId=XNYESFGDZKXX-14495200587&amp;token=YzRhOTM2NzdlMQ")</f>
        <v>http://120.92.71.219:7080/cx_sage/public/student_show_info.shtml?userId=XNYESFGDZKXX-14495200587&amp;token=YzRhOTM2NzdlMQ</v>
      </c>
      <c r="H353" s="7" t="s">
        <v>153</v>
      </c>
      <c r="I353" s="9" t="s">
        <v>64</v>
      </c>
    </row>
    <row r="354" s="1" customFormat="1" ht="25.5" spans="1:9">
      <c r="A354" s="7" t="s">
        <v>10</v>
      </c>
      <c r="B354" s="7" t="s">
        <v>889</v>
      </c>
      <c r="C354" s="7" t="s">
        <v>1145</v>
      </c>
      <c r="D354" s="7" t="s">
        <v>1146</v>
      </c>
      <c r="E354" s="7" t="s">
        <v>14</v>
      </c>
      <c r="F354" s="7" t="s">
        <v>1147</v>
      </c>
      <c r="G354" s="8" t="str">
        <f>HYPERLINK("http://120.92.71.219:7080/cx_sage/public/student_show_info.shtml?userId=XNYESFGDZKXX-14495200588&amp;token=NGU5ZGZiMmU1Mw","http://120.92.71.219:7080/cx_sage/public/student_show_info.shtml?userId=XNYESFGDZKXX-14495200588&amp;token=NGU5ZGZiMmU1Mw")</f>
        <v>http://120.92.71.219:7080/cx_sage/public/student_show_info.shtml?userId=XNYESFGDZKXX-14495200588&amp;token=NGU5ZGZiMmU1Mw</v>
      </c>
      <c r="H354" s="7" t="s">
        <v>192</v>
      </c>
      <c r="I354" s="9" t="s">
        <v>26</v>
      </c>
    </row>
    <row r="355" s="1" customFormat="1" ht="25.5" spans="1:9">
      <c r="A355" s="7" t="s">
        <v>10</v>
      </c>
      <c r="B355" s="7" t="s">
        <v>889</v>
      </c>
      <c r="C355" s="7" t="s">
        <v>1148</v>
      </c>
      <c r="D355" s="7" t="s">
        <v>1149</v>
      </c>
      <c r="E355" s="7" t="s">
        <v>14</v>
      </c>
      <c r="F355" s="7" t="s">
        <v>1150</v>
      </c>
      <c r="G355" s="8" t="str">
        <f>HYPERLINK("http://120.92.71.219:7080/cx_sage/public/student_show_info.shtml?userId=XNYESFGDZKXX-14495200595&amp;token=ZjIxNDBhZjYzMQ","http://120.92.71.219:7080/cx_sage/public/student_show_info.shtml?userId=XNYESFGDZKXX-14495200595&amp;token=ZjIxNDBhZjYzMQ")</f>
        <v>http://120.92.71.219:7080/cx_sage/public/student_show_info.shtml?userId=XNYESFGDZKXX-14495200595&amp;token=ZjIxNDBhZjYzMQ</v>
      </c>
      <c r="H355" s="7" t="s">
        <v>63</v>
      </c>
      <c r="I355" s="9" t="s">
        <v>124</v>
      </c>
    </row>
    <row r="356" s="1" customFormat="1" ht="25.5" spans="1:9">
      <c r="A356" s="7" t="s">
        <v>10</v>
      </c>
      <c r="B356" s="7" t="s">
        <v>889</v>
      </c>
      <c r="C356" s="7" t="s">
        <v>1151</v>
      </c>
      <c r="D356" s="7" t="s">
        <v>1152</v>
      </c>
      <c r="E356" s="7" t="s">
        <v>14</v>
      </c>
      <c r="F356" s="7" t="s">
        <v>1153</v>
      </c>
      <c r="G356" s="8" t="str">
        <f>HYPERLINK("http://120.92.71.219:7080/cx_sage/public/student_show_info.shtml?userId=XNYESFGDZKXX-14495200596&amp;token=M2VhNzI1MjY4Mw","http://120.92.71.219:7080/cx_sage/public/student_show_info.shtml?userId=XNYESFGDZKXX-14495200596&amp;token=M2VhNzI1MjY4Mw")</f>
        <v>http://120.92.71.219:7080/cx_sage/public/student_show_info.shtml?userId=XNYESFGDZKXX-14495200596&amp;token=M2VhNzI1MjY4Mw</v>
      </c>
      <c r="H356" s="7" t="s">
        <v>192</v>
      </c>
      <c r="I356" s="9" t="s">
        <v>41</v>
      </c>
    </row>
    <row r="357" s="1" customFormat="1" ht="25.5" spans="1:9">
      <c r="A357" s="7" t="s">
        <v>10</v>
      </c>
      <c r="B357" s="7" t="s">
        <v>889</v>
      </c>
      <c r="C357" s="7" t="s">
        <v>1154</v>
      </c>
      <c r="D357" s="7" t="s">
        <v>1155</v>
      </c>
      <c r="E357" s="7" t="s">
        <v>14</v>
      </c>
      <c r="F357" s="7" t="s">
        <v>1156</v>
      </c>
      <c r="G357" s="8" t="str">
        <f>HYPERLINK("http://120.92.71.219:7080/cx_sage/public/student_show_info.shtml?userId=XNYESFGDZKXX-14495200597&amp;token=NjQ4YjkwYzIyYw","http://120.92.71.219:7080/cx_sage/public/student_show_info.shtml?userId=XNYESFGDZKXX-14495200597&amp;token=NjQ4YjkwYzIyYw")</f>
        <v>http://120.92.71.219:7080/cx_sage/public/student_show_info.shtml?userId=XNYESFGDZKXX-14495200597&amp;token=NjQ4YjkwYzIyYw</v>
      </c>
      <c r="H357" s="7" t="s">
        <v>96</v>
      </c>
      <c r="I357" s="9" t="s">
        <v>41</v>
      </c>
    </row>
    <row r="358" s="1" customFormat="1" ht="25.5" spans="1:9">
      <c r="A358" s="7" t="s">
        <v>10</v>
      </c>
      <c r="B358" s="7" t="s">
        <v>889</v>
      </c>
      <c r="C358" s="7" t="s">
        <v>1157</v>
      </c>
      <c r="D358" s="7" t="s">
        <v>1158</v>
      </c>
      <c r="E358" s="7" t="s">
        <v>14</v>
      </c>
      <c r="F358" s="7" t="s">
        <v>1159</v>
      </c>
      <c r="G358" s="8" t="str">
        <f>HYPERLINK("http://120.92.71.219:7080/cx_sage/public/student_show_info.shtml?userId=XNYESFGDZKXX-14495200599&amp;token=MDExN2Q3ZWQ2Mg","http://120.92.71.219:7080/cx_sage/public/student_show_info.shtml?userId=XNYESFGDZKXX-14495200599&amp;token=MDExN2Q3ZWQ2Mg")</f>
        <v>http://120.92.71.219:7080/cx_sage/public/student_show_info.shtml?userId=XNYESFGDZKXX-14495200599&amp;token=MDExN2Q3ZWQ2Mg</v>
      </c>
      <c r="H358" s="7" t="s">
        <v>370</v>
      </c>
      <c r="I358" s="9" t="s">
        <v>54</v>
      </c>
    </row>
    <row r="359" s="1" customFormat="1" ht="25.5" spans="1:9">
      <c r="A359" s="7" t="s">
        <v>10</v>
      </c>
      <c r="B359" s="7" t="s">
        <v>889</v>
      </c>
      <c r="C359" s="7" t="s">
        <v>1160</v>
      </c>
      <c r="D359" s="7" t="s">
        <v>1161</v>
      </c>
      <c r="E359" s="7" t="s">
        <v>14</v>
      </c>
      <c r="F359" s="7" t="s">
        <v>1162</v>
      </c>
      <c r="G359" s="8" t="str">
        <f>HYPERLINK("http://120.92.71.219:7080/cx_sage/public/student_show_info.shtml?userId=XNYESFGDZKXX-14495200601&amp;token=ZTViMmEyNGU2Ng","http://120.92.71.219:7080/cx_sage/public/student_show_info.shtml?userId=XNYESFGDZKXX-14495200601&amp;token=ZTViMmEyNGU2Ng")</f>
        <v>http://120.92.71.219:7080/cx_sage/public/student_show_info.shtml?userId=XNYESFGDZKXX-14495200601&amp;token=ZTViMmEyNGU2Ng</v>
      </c>
      <c r="H359" s="7" t="s">
        <v>635</v>
      </c>
      <c r="I359" s="9" t="s">
        <v>54</v>
      </c>
    </row>
    <row r="360" s="1" customFormat="1" ht="25.5" spans="1:9">
      <c r="A360" s="7" t="s">
        <v>10</v>
      </c>
      <c r="B360" s="7" t="s">
        <v>889</v>
      </c>
      <c r="C360" s="7" t="s">
        <v>1163</v>
      </c>
      <c r="D360" s="7" t="s">
        <v>1164</v>
      </c>
      <c r="E360" s="7" t="s">
        <v>14</v>
      </c>
      <c r="F360" s="7" t="s">
        <v>1165</v>
      </c>
      <c r="G360" s="8" t="str">
        <f>HYPERLINK("http://120.92.71.219:7080/cx_sage/public/student_show_info.shtml?userId=XNYESFGDZKXX-14495200603&amp;token=YTIwMTRjNzY1Ng","http://120.92.71.219:7080/cx_sage/public/student_show_info.shtml?userId=XNYESFGDZKXX-14495200603&amp;token=YTIwMTRjNzY1Ng")</f>
        <v>http://120.92.71.219:7080/cx_sage/public/student_show_info.shtml?userId=XNYESFGDZKXX-14495200603&amp;token=YTIwMTRjNzY1Ng</v>
      </c>
      <c r="H360" s="7" t="s">
        <v>819</v>
      </c>
      <c r="I360" s="9" t="s">
        <v>17</v>
      </c>
    </row>
    <row r="361" s="1" customFormat="1" ht="25.5" spans="1:9">
      <c r="A361" s="7" t="s">
        <v>10</v>
      </c>
      <c r="B361" s="7" t="s">
        <v>889</v>
      </c>
      <c r="C361" s="7" t="s">
        <v>1166</v>
      </c>
      <c r="D361" s="7" t="s">
        <v>1167</v>
      </c>
      <c r="E361" s="7" t="s">
        <v>14</v>
      </c>
      <c r="F361" s="7" t="s">
        <v>1168</v>
      </c>
      <c r="G361" s="8" t="str">
        <f>HYPERLINK("http://120.92.71.219:7080/cx_sage/public/student_show_info.shtml?userId=XNYESFGDZKXX-14495200605&amp;token=NjllZjMwZTFmNQ","http://120.92.71.219:7080/cx_sage/public/student_show_info.shtml?userId=XNYESFGDZKXX-14495200605&amp;token=NjllZjMwZTFmNQ")</f>
        <v>http://120.92.71.219:7080/cx_sage/public/student_show_info.shtml?userId=XNYESFGDZKXX-14495200605&amp;token=NjllZjMwZTFmNQ</v>
      </c>
      <c r="H361" s="7" t="s">
        <v>357</v>
      </c>
      <c r="I361" s="9" t="s">
        <v>316</v>
      </c>
    </row>
    <row r="362" s="1" customFormat="1" ht="25.5" spans="1:9">
      <c r="A362" s="7" t="s">
        <v>10</v>
      </c>
      <c r="B362" s="7" t="s">
        <v>889</v>
      </c>
      <c r="C362" s="7" t="s">
        <v>1169</v>
      </c>
      <c r="D362" s="7" t="s">
        <v>1170</v>
      </c>
      <c r="E362" s="7" t="s">
        <v>14</v>
      </c>
      <c r="F362" s="7" t="s">
        <v>1171</v>
      </c>
      <c r="G362" s="8" t="str">
        <f>HYPERLINK("http://120.92.71.219:7080/cx_sage/public/student_show_info.shtml?userId=XNYESFGDZKXX-14495200606&amp;token=NzQ1Njc0MDcyOA","http://120.92.71.219:7080/cx_sage/public/student_show_info.shtml?userId=XNYESFGDZKXX-14495200606&amp;token=NzQ1Njc0MDcyOA")</f>
        <v>http://120.92.71.219:7080/cx_sage/public/student_show_info.shtml?userId=XNYESFGDZKXX-14495200606&amp;token=NzQ1Njc0MDcyOA</v>
      </c>
      <c r="H362" s="7" t="s">
        <v>40</v>
      </c>
      <c r="I362" s="9" t="s">
        <v>124</v>
      </c>
    </row>
    <row r="363" s="1" customFormat="1" ht="25.5" spans="1:9">
      <c r="A363" s="7" t="s">
        <v>10</v>
      </c>
      <c r="B363" s="7" t="s">
        <v>889</v>
      </c>
      <c r="C363" s="7" t="s">
        <v>1172</v>
      </c>
      <c r="D363" s="7" t="s">
        <v>541</v>
      </c>
      <c r="E363" s="7" t="s">
        <v>14</v>
      </c>
      <c r="F363" s="7" t="s">
        <v>1173</v>
      </c>
      <c r="G363" s="8" t="str">
        <f>HYPERLINK("http://120.92.71.219:7080/cx_sage/public/student_show_info.shtml?userId=XNYESFGDZKXX-14495200613&amp;token=M2JkZDRiZTAyZQ","http://120.92.71.219:7080/cx_sage/public/student_show_info.shtml?userId=XNYESFGDZKXX-14495200613&amp;token=M2JkZDRiZTAyZQ")</f>
        <v>http://120.92.71.219:7080/cx_sage/public/student_show_info.shtml?userId=XNYESFGDZKXX-14495200613&amp;token=M2JkZDRiZTAyZQ</v>
      </c>
      <c r="H363" s="7" t="s">
        <v>100</v>
      </c>
      <c r="I363" s="9" t="s">
        <v>41</v>
      </c>
    </row>
    <row r="364" s="1" customFormat="1" ht="25.5" spans="1:9">
      <c r="A364" s="7" t="s">
        <v>10</v>
      </c>
      <c r="B364" s="7" t="s">
        <v>889</v>
      </c>
      <c r="C364" s="7" t="s">
        <v>1174</v>
      </c>
      <c r="D364" s="7" t="s">
        <v>1175</v>
      </c>
      <c r="E364" s="7" t="s">
        <v>14</v>
      </c>
      <c r="F364" s="7" t="s">
        <v>1176</v>
      </c>
      <c r="G364" s="8" t="str">
        <f>HYPERLINK("http://120.92.71.219:7080/cx_sage/public/student_show_info.shtml?userId=XNYESFGDZKXX-14495200614&amp;token=NmYyYWIzY2NkNg","http://120.92.71.219:7080/cx_sage/public/student_show_info.shtml?userId=XNYESFGDZKXX-14495200614&amp;token=NmYyYWIzY2NkNg")</f>
        <v>http://120.92.71.219:7080/cx_sage/public/student_show_info.shtml?userId=XNYESFGDZKXX-14495200614&amp;token=NmYyYWIzY2NkNg</v>
      </c>
      <c r="H364" s="7" t="s">
        <v>192</v>
      </c>
      <c r="I364" s="9" t="s">
        <v>124</v>
      </c>
    </row>
    <row r="365" s="1" customFormat="1" ht="25.5" spans="1:9">
      <c r="A365" s="7" t="s">
        <v>10</v>
      </c>
      <c r="B365" s="7" t="s">
        <v>889</v>
      </c>
      <c r="C365" s="7" t="s">
        <v>1177</v>
      </c>
      <c r="D365" s="7" t="s">
        <v>1178</v>
      </c>
      <c r="E365" s="7" t="s">
        <v>14</v>
      </c>
      <c r="F365" s="7" t="s">
        <v>1179</v>
      </c>
      <c r="G365" s="8" t="str">
        <f>HYPERLINK("http://120.92.71.219:7080/cx_sage/public/student_show_info.shtml?userId=XNYESFGDZKXX-14495200615&amp;token=OTQ3ZGU5MmI3YQ","http://120.92.71.219:7080/cx_sage/public/student_show_info.shtml?userId=XNYESFGDZKXX-14495200615&amp;token=OTQ3ZGU5MmI3YQ")</f>
        <v>http://120.92.71.219:7080/cx_sage/public/student_show_info.shtml?userId=XNYESFGDZKXX-14495200615&amp;token=OTQ3ZGU5MmI3YQ</v>
      </c>
      <c r="H365" s="7" t="s">
        <v>68</v>
      </c>
      <c r="I365" s="9" t="s">
        <v>17</v>
      </c>
    </row>
    <row r="366" s="1" customFormat="1" ht="25.5" spans="1:9">
      <c r="A366" s="7" t="s">
        <v>10</v>
      </c>
      <c r="B366" s="7" t="s">
        <v>889</v>
      </c>
      <c r="C366" s="7" t="s">
        <v>1180</v>
      </c>
      <c r="D366" s="7" t="s">
        <v>1181</v>
      </c>
      <c r="E366" s="7" t="s">
        <v>14</v>
      </c>
      <c r="F366" s="7" t="s">
        <v>1182</v>
      </c>
      <c r="G366" s="8" t="str">
        <f>HYPERLINK("http://120.92.71.219:7080/cx_sage/public/student_show_info.shtml?userId=XNYESFGDZKXX-14495200622&amp;token=MTNjZjg1MGFhMg","http://120.92.71.219:7080/cx_sage/public/student_show_info.shtml?userId=XNYESFGDZKXX-14495200622&amp;token=MTNjZjg1MGFhMg")</f>
        <v>http://120.92.71.219:7080/cx_sage/public/student_show_info.shtml?userId=XNYESFGDZKXX-14495200622&amp;token=MTNjZjg1MGFhMg</v>
      </c>
      <c r="H366" s="7" t="s">
        <v>214</v>
      </c>
      <c r="I366" s="9" t="s">
        <v>129</v>
      </c>
    </row>
    <row r="367" s="1" customFormat="1" ht="25.5" spans="1:9">
      <c r="A367" s="7" t="s">
        <v>10</v>
      </c>
      <c r="B367" s="7" t="s">
        <v>889</v>
      </c>
      <c r="C367" s="7" t="s">
        <v>1183</v>
      </c>
      <c r="D367" s="7" t="s">
        <v>1184</v>
      </c>
      <c r="E367" s="7" t="s">
        <v>14</v>
      </c>
      <c r="F367" s="7" t="s">
        <v>1185</v>
      </c>
      <c r="G367" s="8" t="str">
        <f>HYPERLINK("http://120.92.71.219:7080/cx_sage/public/student_show_info.shtml?userId=XNYESFGDZKXX-14495200624&amp;token=N2YzMTJiYzRlNA","http://120.92.71.219:7080/cx_sage/public/student_show_info.shtml?userId=XNYESFGDZKXX-14495200624&amp;token=N2YzMTJiYzRlNA")</f>
        <v>http://120.92.71.219:7080/cx_sage/public/student_show_info.shtml?userId=XNYESFGDZKXX-14495200624&amp;token=N2YzMTJiYzRlNA</v>
      </c>
      <c r="H367" s="7" t="s">
        <v>229</v>
      </c>
      <c r="I367" s="9" t="s">
        <v>81</v>
      </c>
    </row>
    <row r="368" s="1" customFormat="1" ht="25.5" spans="1:9">
      <c r="A368" s="7" t="s">
        <v>10</v>
      </c>
      <c r="B368" s="7" t="s">
        <v>889</v>
      </c>
      <c r="C368" s="7" t="s">
        <v>1186</v>
      </c>
      <c r="D368" s="7" t="s">
        <v>1187</v>
      </c>
      <c r="E368" s="7" t="s">
        <v>14</v>
      </c>
      <c r="F368" s="7" t="s">
        <v>1188</v>
      </c>
      <c r="G368" s="8" t="str">
        <f>HYPERLINK("http://120.92.71.219:7080/cx_sage/public/student_show_info.shtml?userId=XNYESFGDZKXX-14495200625&amp;token=Y2Y1ZTE0YmNhMg","http://120.92.71.219:7080/cx_sage/public/student_show_info.shtml?userId=XNYESFGDZKXX-14495200625&amp;token=Y2Y1ZTE0YmNhMg")</f>
        <v>http://120.92.71.219:7080/cx_sage/public/student_show_info.shtml?userId=XNYESFGDZKXX-14495200625&amp;token=Y2Y1ZTE0YmNhMg</v>
      </c>
      <c r="H368" s="7" t="s">
        <v>370</v>
      </c>
      <c r="I368" s="9" t="s">
        <v>81</v>
      </c>
    </row>
    <row r="369" s="1" customFormat="1" ht="25.5" spans="1:9">
      <c r="A369" s="7" t="s">
        <v>10</v>
      </c>
      <c r="B369" s="7" t="s">
        <v>889</v>
      </c>
      <c r="C369" s="7" t="s">
        <v>1189</v>
      </c>
      <c r="D369" s="7" t="s">
        <v>1190</v>
      </c>
      <c r="E369" s="7" t="s">
        <v>14</v>
      </c>
      <c r="F369" s="7" t="s">
        <v>1191</v>
      </c>
      <c r="G369" s="8" t="str">
        <f>HYPERLINK("http://120.92.71.219:7080/cx_sage/public/student_show_info.shtml?userId=XNYESFGDZKXX-14495200627&amp;token=NzY0MTQ4MWQyZA","http://120.92.71.219:7080/cx_sage/public/student_show_info.shtml?userId=XNYESFGDZKXX-14495200627&amp;token=NzY0MTQ4MWQyZA")</f>
        <v>http://120.92.71.219:7080/cx_sage/public/student_show_info.shtml?userId=XNYESFGDZKXX-14495200627&amp;token=NzY0MTQ4MWQyZA</v>
      </c>
      <c r="H369" s="7" t="s">
        <v>45</v>
      </c>
      <c r="I369" s="9" t="s">
        <v>129</v>
      </c>
    </row>
    <row r="370" s="1" customFormat="1" ht="25.5" spans="1:9">
      <c r="A370" s="7" t="s">
        <v>10</v>
      </c>
      <c r="B370" s="7" t="s">
        <v>889</v>
      </c>
      <c r="C370" s="7" t="s">
        <v>1192</v>
      </c>
      <c r="D370" s="7" t="s">
        <v>1193</v>
      </c>
      <c r="E370" s="7" t="s">
        <v>14</v>
      </c>
      <c r="F370" s="7" t="s">
        <v>1194</v>
      </c>
      <c r="G370" s="8" t="str">
        <f>HYPERLINK("http://120.92.71.219:7080/cx_sage/public/student_show_info.shtml?userId=XNYESFGDZKXX-14495200630&amp;token=NDJmNTA1MDBlNg","http://120.92.71.219:7080/cx_sage/public/student_show_info.shtml?userId=XNYESFGDZKXX-14495200630&amp;token=NDJmNTA1MDBlNg")</f>
        <v>http://120.92.71.219:7080/cx_sage/public/student_show_info.shtml?userId=XNYESFGDZKXX-14495200630&amp;token=NDJmNTA1MDBlNg</v>
      </c>
      <c r="H370" s="7" t="s">
        <v>836</v>
      </c>
      <c r="I370" s="9" t="s">
        <v>64</v>
      </c>
    </row>
    <row r="371" s="1" customFormat="1" ht="25.5" spans="1:9">
      <c r="A371" s="7" t="s">
        <v>10</v>
      </c>
      <c r="B371" s="7" t="s">
        <v>889</v>
      </c>
      <c r="C371" s="7" t="s">
        <v>1195</v>
      </c>
      <c r="D371" s="7" t="s">
        <v>1196</v>
      </c>
      <c r="E371" s="7" t="s">
        <v>14</v>
      </c>
      <c r="F371" s="7" t="s">
        <v>1197</v>
      </c>
      <c r="G371" s="8" t="str">
        <f>HYPERLINK("http://120.92.71.219:7080/cx_sage/public/student_show_info.shtml?userId=XNYESFGDZKXX-14495200631&amp;token=ZDZiYmU1ODFjOQ","http://120.92.71.219:7080/cx_sage/public/student_show_info.shtml?userId=XNYESFGDZKXX-14495200631&amp;token=ZDZiYmU1ODFjOQ")</f>
        <v>http://120.92.71.219:7080/cx_sage/public/student_show_info.shtml?userId=XNYESFGDZKXX-14495200631&amp;token=ZDZiYmU1ODFjOQ</v>
      </c>
      <c r="H371" s="7" t="s">
        <v>45</v>
      </c>
      <c r="I371" s="9" t="s">
        <v>203</v>
      </c>
    </row>
    <row r="372" s="1" customFormat="1" ht="25.5" spans="1:9">
      <c r="A372" s="7" t="s">
        <v>10</v>
      </c>
      <c r="B372" s="7" t="s">
        <v>889</v>
      </c>
      <c r="C372" s="7" t="s">
        <v>1198</v>
      </c>
      <c r="D372" s="7" t="s">
        <v>1199</v>
      </c>
      <c r="E372" s="7" t="s">
        <v>14</v>
      </c>
      <c r="F372" s="7" t="s">
        <v>1200</v>
      </c>
      <c r="G372" s="8" t="str">
        <f>HYPERLINK("http://120.92.71.219:7080/cx_sage/public/student_show_info.shtml?userId=XNYESFGDZKXX-14495200632&amp;token=NTBjMjkwOTI5NQ","http://120.92.71.219:7080/cx_sage/public/student_show_info.shtml?userId=XNYESFGDZKXX-14495200632&amp;token=NTBjMjkwOTI5NQ")</f>
        <v>http://120.92.71.219:7080/cx_sage/public/student_show_info.shtml?userId=XNYESFGDZKXX-14495200632&amp;token=NTBjMjkwOTI5NQ</v>
      </c>
      <c r="H372" s="7" t="s">
        <v>157</v>
      </c>
      <c r="I372" s="9" t="s">
        <v>81</v>
      </c>
    </row>
    <row r="373" s="1" customFormat="1" ht="25.5" spans="1:9">
      <c r="A373" s="7" t="s">
        <v>10</v>
      </c>
      <c r="B373" s="7" t="s">
        <v>889</v>
      </c>
      <c r="C373" s="7" t="s">
        <v>1201</v>
      </c>
      <c r="D373" s="7" t="s">
        <v>1202</v>
      </c>
      <c r="E373" s="7" t="s">
        <v>14</v>
      </c>
      <c r="F373" s="7" t="s">
        <v>1203</v>
      </c>
      <c r="G373" s="8" t="str">
        <f>HYPERLINK("http://120.92.71.219:7080/cx_sage/public/student_show_info.shtml?userId=XNYESFGDZKXX-14495200633&amp;token=NDlhZGZmMTI1YQ","http://120.92.71.219:7080/cx_sage/public/student_show_info.shtml?userId=XNYESFGDZKXX-14495200633&amp;token=NDlhZGZmMTI1YQ")</f>
        <v>http://120.92.71.219:7080/cx_sage/public/student_show_info.shtml?userId=XNYESFGDZKXX-14495200633&amp;token=NDlhZGZmMTI1YQ</v>
      </c>
      <c r="H373" s="7" t="s">
        <v>58</v>
      </c>
      <c r="I373" s="9" t="s">
        <v>161</v>
      </c>
    </row>
    <row r="374" s="1" customFormat="1" ht="25.5" spans="1:9">
      <c r="A374" s="7" t="s">
        <v>10</v>
      </c>
      <c r="B374" s="7" t="s">
        <v>889</v>
      </c>
      <c r="C374" s="7" t="s">
        <v>1204</v>
      </c>
      <c r="D374" s="7" t="s">
        <v>1205</v>
      </c>
      <c r="E374" s="7" t="s">
        <v>14</v>
      </c>
      <c r="F374" s="7" t="s">
        <v>1206</v>
      </c>
      <c r="G374" s="8" t="str">
        <f>HYPERLINK("http://120.92.71.219:7080/cx_sage/public/student_show_info.shtml?userId=XNYESFGDZKXX-14495200634&amp;token=ZjAzMzdiNmNiYw","http://120.92.71.219:7080/cx_sage/public/student_show_info.shtml?userId=XNYESFGDZKXX-14495200634&amp;token=ZjAzMzdiNmNiYw")</f>
        <v>http://120.92.71.219:7080/cx_sage/public/student_show_info.shtml?userId=XNYESFGDZKXX-14495200634&amp;token=ZjAzMzdiNmNiYw</v>
      </c>
      <c r="H374" s="7" t="s">
        <v>222</v>
      </c>
      <c r="I374" s="9" t="s">
        <v>54</v>
      </c>
    </row>
    <row r="375" s="1" customFormat="1" ht="25.5" spans="1:9">
      <c r="A375" s="7" t="s">
        <v>10</v>
      </c>
      <c r="B375" s="7" t="s">
        <v>889</v>
      </c>
      <c r="C375" s="7" t="s">
        <v>1207</v>
      </c>
      <c r="D375" s="7" t="s">
        <v>1208</v>
      </c>
      <c r="E375" s="7" t="s">
        <v>14</v>
      </c>
      <c r="F375" s="7" t="s">
        <v>1209</v>
      </c>
      <c r="G375" s="8" t="str">
        <f>HYPERLINK("http://120.92.71.219:7080/cx_sage/public/student_show_info.shtml?userId=XNYESFGDZKXX-14495200637&amp;token=MjI0ZTMyZTUwZg","http://120.92.71.219:7080/cx_sage/public/student_show_info.shtml?userId=XNYESFGDZKXX-14495200637&amp;token=MjI0ZTMyZTUwZg")</f>
        <v>http://120.92.71.219:7080/cx_sage/public/student_show_info.shtml?userId=XNYESFGDZKXX-14495200637&amp;token=MjI0ZTMyZTUwZg</v>
      </c>
      <c r="H375" s="7" t="s">
        <v>176</v>
      </c>
      <c r="I375" s="9" t="s">
        <v>475</v>
      </c>
    </row>
    <row r="376" s="1" customFormat="1" ht="25.5" spans="1:9">
      <c r="A376" s="7" t="s">
        <v>10</v>
      </c>
      <c r="B376" s="7" t="s">
        <v>889</v>
      </c>
      <c r="C376" s="7" t="s">
        <v>1210</v>
      </c>
      <c r="D376" s="7" t="s">
        <v>1211</v>
      </c>
      <c r="E376" s="7" t="s">
        <v>14</v>
      </c>
      <c r="F376" s="7" t="s">
        <v>1212</v>
      </c>
      <c r="G376" s="8" t="str">
        <f>HYPERLINK("http://120.92.71.219:7080/cx_sage/public/student_show_info.shtml?userId=XNYESFGDZKXX-14495200638&amp;token=YmQyYmRjZjFiMQ","http://120.92.71.219:7080/cx_sage/public/student_show_info.shtml?userId=XNYESFGDZKXX-14495200638&amp;token=YmQyYmRjZjFiMQ")</f>
        <v>http://120.92.71.219:7080/cx_sage/public/student_show_info.shtml?userId=XNYESFGDZKXX-14495200638&amp;token=YmQyYmRjZjFiMQ</v>
      </c>
      <c r="H376" s="7" t="s">
        <v>100</v>
      </c>
      <c r="I376" s="9" t="s">
        <v>124</v>
      </c>
    </row>
    <row r="377" s="1" customFormat="1" ht="25.5" spans="1:9">
      <c r="A377" s="7" t="s">
        <v>10</v>
      </c>
      <c r="B377" s="7" t="s">
        <v>889</v>
      </c>
      <c r="C377" s="7" t="s">
        <v>1213</v>
      </c>
      <c r="D377" s="7" t="s">
        <v>1214</v>
      </c>
      <c r="E377" s="7" t="s">
        <v>14</v>
      </c>
      <c r="F377" s="7" t="s">
        <v>1215</v>
      </c>
      <c r="G377" s="8" t="str">
        <f>HYPERLINK("http://120.92.71.219:7080/cx_sage/public/student_show_info.shtml?userId=XNYESFGDZKXX-14495200640&amp;token=MjFmZmQ0MzRiYw","http://120.92.71.219:7080/cx_sage/public/student_show_info.shtml?userId=XNYESFGDZKXX-14495200640&amp;token=MjFmZmQ0MzRiYw")</f>
        <v>http://120.92.71.219:7080/cx_sage/public/student_show_info.shtml?userId=XNYESFGDZKXX-14495200640&amp;token=MjFmZmQ0MzRiYw</v>
      </c>
      <c r="H377" s="7" t="s">
        <v>58</v>
      </c>
      <c r="I377" s="9" t="s">
        <v>59</v>
      </c>
    </row>
    <row r="378" s="1" customFormat="1" ht="25.5" spans="1:9">
      <c r="A378" s="7" t="s">
        <v>10</v>
      </c>
      <c r="B378" s="7" t="s">
        <v>889</v>
      </c>
      <c r="C378" s="7" t="s">
        <v>1216</v>
      </c>
      <c r="D378" s="7" t="s">
        <v>1217</v>
      </c>
      <c r="E378" s="7" t="s">
        <v>14</v>
      </c>
      <c r="F378" s="7" t="s">
        <v>1218</v>
      </c>
      <c r="G378" s="8" t="str">
        <f>HYPERLINK("http://120.92.71.219:7080/cx_sage/public/student_show_info.shtml?userId=XNYESFGDZKXX-14495200641&amp;token=NGJhYzUzZDhkNw","http://120.92.71.219:7080/cx_sage/public/student_show_info.shtml?userId=XNYESFGDZKXX-14495200641&amp;token=NGJhYzUzZDhkNw")</f>
        <v>http://120.92.71.219:7080/cx_sage/public/student_show_info.shtml?userId=XNYESFGDZKXX-14495200641&amp;token=NGJhYzUzZDhkNw</v>
      </c>
      <c r="H378" s="7" t="s">
        <v>896</v>
      </c>
      <c r="I378" s="9" t="s">
        <v>77</v>
      </c>
    </row>
    <row r="379" s="1" customFormat="1" ht="25.5" spans="1:9">
      <c r="A379" s="7" t="s">
        <v>10</v>
      </c>
      <c r="B379" s="7" t="s">
        <v>889</v>
      </c>
      <c r="C379" s="7" t="s">
        <v>1219</v>
      </c>
      <c r="D379" s="7" t="s">
        <v>1220</v>
      </c>
      <c r="E379" s="7" t="s">
        <v>14</v>
      </c>
      <c r="F379" s="7" t="s">
        <v>1221</v>
      </c>
      <c r="G379" s="8" t="str">
        <f>HYPERLINK("http://120.92.71.219:7080/cx_sage/public/student_show_info.shtml?userId=XNYESFGDZKXX-14495200642&amp;token=ZDc5MDQwODU4YQ","http://120.92.71.219:7080/cx_sage/public/student_show_info.shtml?userId=XNYESFGDZKXX-14495200642&amp;token=ZDc5MDQwODU4YQ")</f>
        <v>http://120.92.71.219:7080/cx_sage/public/student_show_info.shtml?userId=XNYESFGDZKXX-14495200642&amp;token=ZDc5MDQwODU4YQ</v>
      </c>
      <c r="H379" s="7" t="s">
        <v>68</v>
      </c>
      <c r="I379" s="9" t="s">
        <v>475</v>
      </c>
    </row>
    <row r="380" s="1" customFormat="1" ht="25.5" spans="1:9">
      <c r="A380" s="7" t="s">
        <v>10</v>
      </c>
      <c r="B380" s="7" t="s">
        <v>889</v>
      </c>
      <c r="C380" s="7" t="s">
        <v>1222</v>
      </c>
      <c r="D380" s="7" t="s">
        <v>1223</v>
      </c>
      <c r="E380" s="7" t="s">
        <v>14</v>
      </c>
      <c r="F380" s="7" t="s">
        <v>1224</v>
      </c>
      <c r="G380" s="8" t="str">
        <f>HYPERLINK("http://120.92.71.219:7080/cx_sage/public/student_show_info.shtml?userId=XNYESFGDZKXX-14495200648&amp;token=MmM0NzBkN2FmYg","http://120.92.71.219:7080/cx_sage/public/student_show_info.shtml?userId=XNYESFGDZKXX-14495200648&amp;token=MmM0NzBkN2FmYg")</f>
        <v>http://120.92.71.219:7080/cx_sage/public/student_show_info.shtml?userId=XNYESFGDZKXX-14495200648&amp;token=MmM0NzBkN2FmYg</v>
      </c>
      <c r="H380" s="7" t="s">
        <v>416</v>
      </c>
      <c r="I380" s="9" t="s">
        <v>81</v>
      </c>
    </row>
    <row r="381" s="1" customFormat="1" ht="25.5" spans="1:9">
      <c r="A381" s="7" t="s">
        <v>10</v>
      </c>
      <c r="B381" s="7" t="s">
        <v>889</v>
      </c>
      <c r="C381" s="7" t="s">
        <v>1225</v>
      </c>
      <c r="D381" s="7" t="s">
        <v>1226</v>
      </c>
      <c r="E381" s="7" t="s">
        <v>14</v>
      </c>
      <c r="F381" s="7" t="s">
        <v>1227</v>
      </c>
      <c r="G381" s="8" t="str">
        <f>HYPERLINK("http://120.92.71.219:7080/cx_sage/public/student_show_info.shtml?userId=XNYESFGDZKXX-14495200650&amp;token=YWFhMzQwN2U3Nw","http://120.92.71.219:7080/cx_sage/public/student_show_info.shtml?userId=XNYESFGDZKXX-14495200650&amp;token=YWFhMzQwN2U3Nw")</f>
        <v>http://120.92.71.219:7080/cx_sage/public/student_show_info.shtml?userId=XNYESFGDZKXX-14495200650&amp;token=YWFhMzQwN2U3Nw</v>
      </c>
      <c r="H381" s="7" t="s">
        <v>68</v>
      </c>
      <c r="I381" s="9" t="s">
        <v>73</v>
      </c>
    </row>
    <row r="382" s="1" customFormat="1" ht="25.5" spans="1:9">
      <c r="A382" s="7" t="s">
        <v>10</v>
      </c>
      <c r="B382" s="7" t="s">
        <v>889</v>
      </c>
      <c r="C382" s="7" t="s">
        <v>1228</v>
      </c>
      <c r="D382" s="7" t="s">
        <v>1229</v>
      </c>
      <c r="E382" s="7" t="s">
        <v>14</v>
      </c>
      <c r="F382" s="7" t="s">
        <v>1230</v>
      </c>
      <c r="G382" s="8" t="str">
        <f>HYPERLINK("http://120.92.71.219:7080/cx_sage/public/student_show_info.shtml?userId=XNYESFGDZKXX-14495200651&amp;token=Yjc4ODkzZWUwZg","http://120.92.71.219:7080/cx_sage/public/student_show_info.shtml?userId=XNYESFGDZKXX-14495200651&amp;token=Yjc4ODkzZWUwZg")</f>
        <v>http://120.92.71.219:7080/cx_sage/public/student_show_info.shtml?userId=XNYESFGDZKXX-14495200651&amp;token=Yjc4ODkzZWUwZg</v>
      </c>
      <c r="H382" s="7" t="s">
        <v>426</v>
      </c>
      <c r="I382" s="9" t="s">
        <v>89</v>
      </c>
    </row>
    <row r="383" s="1" customFormat="1" ht="25.5" spans="1:9">
      <c r="A383" s="7" t="s">
        <v>10</v>
      </c>
      <c r="B383" s="7" t="s">
        <v>889</v>
      </c>
      <c r="C383" s="7" t="s">
        <v>1231</v>
      </c>
      <c r="D383" s="7" t="s">
        <v>1232</v>
      </c>
      <c r="E383" s="7" t="s">
        <v>14</v>
      </c>
      <c r="F383" s="7" t="s">
        <v>1233</v>
      </c>
      <c r="G383" s="8" t="str">
        <f>HYPERLINK("http://120.92.71.219:7080/cx_sage/public/student_show_info.shtml?userId=XNYESFGDZKXX-14495200654&amp;token=MTU5ODRiY2NlOA","http://120.92.71.219:7080/cx_sage/public/student_show_info.shtml?userId=XNYESFGDZKXX-14495200654&amp;token=MTU5ODRiY2NlOA")</f>
        <v>http://120.92.71.219:7080/cx_sage/public/student_show_info.shtml?userId=XNYESFGDZKXX-14495200654&amp;token=MTU5ODRiY2NlOA</v>
      </c>
      <c r="H383" s="7" t="s">
        <v>192</v>
      </c>
      <c r="I383" s="9" t="s">
        <v>26</v>
      </c>
    </row>
    <row r="384" s="1" customFormat="1" ht="25.5" spans="1:9">
      <c r="A384" s="7" t="s">
        <v>10</v>
      </c>
      <c r="B384" s="7" t="s">
        <v>889</v>
      </c>
      <c r="C384" s="7" t="s">
        <v>1234</v>
      </c>
      <c r="D384" s="7" t="s">
        <v>1235</v>
      </c>
      <c r="E384" s="7" t="s">
        <v>14</v>
      </c>
      <c r="F384" s="7" t="s">
        <v>1236</v>
      </c>
      <c r="G384" s="8" t="str">
        <f>HYPERLINK("http://120.92.71.219:7080/cx_sage/public/student_show_info.shtml?userId=XNYESFGDZKXX-14495200655&amp;token=NTg2ZWE5ZDkzNw","http://120.92.71.219:7080/cx_sage/public/student_show_info.shtml?userId=XNYESFGDZKXX-14495200655&amp;token=NTg2ZWE5ZDkzNw")</f>
        <v>http://120.92.71.219:7080/cx_sage/public/student_show_info.shtml?userId=XNYESFGDZKXX-14495200655&amp;token=NTg2ZWE5ZDkzNw</v>
      </c>
      <c r="H384" s="7" t="s">
        <v>416</v>
      </c>
      <c r="I384" s="9" t="s">
        <v>475</v>
      </c>
    </row>
    <row r="385" s="1" customFormat="1" ht="25.5" spans="1:9">
      <c r="A385" s="7" t="s">
        <v>10</v>
      </c>
      <c r="B385" s="7" t="s">
        <v>889</v>
      </c>
      <c r="C385" s="7" t="s">
        <v>1237</v>
      </c>
      <c r="D385" s="7" t="s">
        <v>1238</v>
      </c>
      <c r="E385" s="7" t="s">
        <v>14</v>
      </c>
      <c r="F385" s="7" t="s">
        <v>1239</v>
      </c>
      <c r="G385" s="8" t="str">
        <f>HYPERLINK("http://120.92.71.219:7080/cx_sage/public/student_show_info.shtml?userId=XNYESFGDZKXX-14495200656&amp;token=MWRkNzRlNTc3ZA","http://120.92.71.219:7080/cx_sage/public/student_show_info.shtml?userId=XNYESFGDZKXX-14495200656&amp;token=MWRkNzRlNTc3ZA")</f>
        <v>http://120.92.71.219:7080/cx_sage/public/student_show_info.shtml?userId=XNYESFGDZKXX-14495200656&amp;token=MWRkNzRlNTc3ZA</v>
      </c>
      <c r="H385" s="7" t="s">
        <v>146</v>
      </c>
      <c r="I385" s="9" t="s">
        <v>81</v>
      </c>
    </row>
    <row r="386" s="1" customFormat="1" ht="25.5" spans="1:9">
      <c r="A386" s="7" t="s">
        <v>10</v>
      </c>
      <c r="B386" s="7" t="s">
        <v>889</v>
      </c>
      <c r="C386" s="7" t="s">
        <v>1240</v>
      </c>
      <c r="D386" s="7" t="s">
        <v>1241</v>
      </c>
      <c r="E386" s="7" t="s">
        <v>14</v>
      </c>
      <c r="F386" s="7" t="s">
        <v>1242</v>
      </c>
      <c r="G386" s="8" t="str">
        <f>HYPERLINK("http://120.92.71.219:7080/cx_sage/public/student_show_info.shtml?userId=XNYESFGDZKXX-14495200659&amp;token=ZGRhZTkzNDA2Yw","http://120.92.71.219:7080/cx_sage/public/student_show_info.shtml?userId=XNYESFGDZKXX-14495200659&amp;token=ZGRhZTkzNDA2Yw")</f>
        <v>http://120.92.71.219:7080/cx_sage/public/student_show_info.shtml?userId=XNYESFGDZKXX-14495200659&amp;token=ZGRhZTkzNDA2Yw</v>
      </c>
      <c r="H386" s="7" t="s">
        <v>416</v>
      </c>
      <c r="I386" s="9" t="s">
        <v>41</v>
      </c>
    </row>
    <row r="387" s="1" customFormat="1" ht="25.5" spans="1:9">
      <c r="A387" s="7" t="s">
        <v>10</v>
      </c>
      <c r="B387" s="7" t="s">
        <v>889</v>
      </c>
      <c r="C387" s="7" t="s">
        <v>1243</v>
      </c>
      <c r="D387" s="7" t="s">
        <v>1244</v>
      </c>
      <c r="E387" s="7" t="s">
        <v>14</v>
      </c>
      <c r="F387" s="7" t="s">
        <v>1245</v>
      </c>
      <c r="G387" s="8" t="str">
        <f>HYPERLINK("http://120.92.71.219:7080/cx_sage/public/student_show_info.shtml?userId=XNYESFGDZKXX-14495200662&amp;token=MDFjMzU0Y2JmNQ","http://120.92.71.219:7080/cx_sage/public/student_show_info.shtml?userId=XNYESFGDZKXX-14495200662&amp;token=MDFjMzU0Y2JmNQ")</f>
        <v>http://120.92.71.219:7080/cx_sage/public/student_show_info.shtml?userId=XNYESFGDZKXX-14495200662&amp;token=MDFjMzU0Y2JmNQ</v>
      </c>
      <c r="H387" s="7" t="s">
        <v>146</v>
      </c>
      <c r="I387" s="9" t="s">
        <v>73</v>
      </c>
    </row>
    <row r="388" s="1" customFormat="1" ht="25.5" spans="1:9">
      <c r="A388" s="7" t="s">
        <v>10</v>
      </c>
      <c r="B388" s="7" t="s">
        <v>889</v>
      </c>
      <c r="C388" s="7" t="s">
        <v>1246</v>
      </c>
      <c r="D388" s="7" t="s">
        <v>1247</v>
      </c>
      <c r="E388" s="7" t="s">
        <v>14</v>
      </c>
      <c r="F388" s="7" t="s">
        <v>1248</v>
      </c>
      <c r="G388" s="8" t="str">
        <f>HYPERLINK("http://120.92.71.219:7080/cx_sage/public/student_show_info.shtml?userId=XNYESFGDZKXX-14495200664&amp;token=YWJhZjRmODc5MQ","http://120.92.71.219:7080/cx_sage/public/student_show_info.shtml?userId=XNYESFGDZKXX-14495200664&amp;token=YWJhZjRmODc5MQ")</f>
        <v>http://120.92.71.219:7080/cx_sage/public/student_show_info.shtml?userId=XNYESFGDZKXX-14495200664&amp;token=YWJhZjRmODc5MQ</v>
      </c>
      <c r="H388" s="7" t="s">
        <v>826</v>
      </c>
      <c r="I388" s="9" t="s">
        <v>475</v>
      </c>
    </row>
    <row r="389" s="1" customFormat="1" ht="25.5" spans="1:9">
      <c r="A389" s="7" t="s">
        <v>10</v>
      </c>
      <c r="B389" s="7" t="s">
        <v>889</v>
      </c>
      <c r="C389" s="7" t="s">
        <v>1249</v>
      </c>
      <c r="D389" s="7" t="s">
        <v>1250</v>
      </c>
      <c r="E389" s="7" t="s">
        <v>14</v>
      </c>
      <c r="F389" s="7" t="s">
        <v>1251</v>
      </c>
      <c r="G389" s="8" t="str">
        <f>HYPERLINK("http://120.92.71.219:7080/cx_sage/public/student_show_info.shtml?userId=XNYESFGDZKXX-14495200665&amp;token=YjE0MTVhOGFjZQ","http://120.92.71.219:7080/cx_sage/public/student_show_info.shtml?userId=XNYESFGDZKXX-14495200665&amp;token=YjE0MTVhOGFjZQ")</f>
        <v>http://120.92.71.219:7080/cx_sage/public/student_show_info.shtml?userId=XNYESFGDZKXX-14495200665&amp;token=YjE0MTVhOGFjZQ</v>
      </c>
      <c r="H389" s="7" t="s">
        <v>357</v>
      </c>
      <c r="I389" s="9" t="s">
        <v>111</v>
      </c>
    </row>
    <row r="390" s="1" customFormat="1" ht="25.5" spans="1:9">
      <c r="A390" s="7" t="s">
        <v>10</v>
      </c>
      <c r="B390" s="7" t="s">
        <v>889</v>
      </c>
      <c r="C390" s="7" t="s">
        <v>1252</v>
      </c>
      <c r="D390" s="7" t="s">
        <v>1253</v>
      </c>
      <c r="E390" s="7" t="s">
        <v>14</v>
      </c>
      <c r="F390" s="7" t="s">
        <v>1254</v>
      </c>
      <c r="G390" s="8" t="str">
        <f>HYPERLINK("http://120.92.71.219:7080/cx_sage/public/student_show_info.shtml?userId=XNYESFGDZKXX-14495200666&amp;token=NTQ1Y2RkYTgyOQ","http://120.92.71.219:7080/cx_sage/public/student_show_info.shtml?userId=XNYESFGDZKXX-14495200666&amp;token=NTQ1Y2RkYTgyOQ")</f>
        <v>http://120.92.71.219:7080/cx_sage/public/student_show_info.shtml?userId=XNYESFGDZKXX-14495200666&amp;token=NTQ1Y2RkYTgyOQ</v>
      </c>
      <c r="H390" s="7" t="s">
        <v>35</v>
      </c>
      <c r="I390" s="9" t="s">
        <v>77</v>
      </c>
    </row>
    <row r="391" s="1" customFormat="1" ht="25.5" spans="1:9">
      <c r="A391" s="7" t="s">
        <v>10</v>
      </c>
      <c r="B391" s="7" t="s">
        <v>889</v>
      </c>
      <c r="C391" s="7" t="s">
        <v>1255</v>
      </c>
      <c r="D391" s="7" t="s">
        <v>1256</v>
      </c>
      <c r="E391" s="7" t="s">
        <v>14</v>
      </c>
      <c r="F391" s="7" t="s">
        <v>1257</v>
      </c>
      <c r="G391" s="8" t="str">
        <f>HYPERLINK("http://120.92.71.219:7080/cx_sage/public/student_show_info.shtml?userId=XNYESFGDZKXX-14495200668&amp;token=YzFmMzRjNzlhYw","http://120.92.71.219:7080/cx_sage/public/student_show_info.shtml?userId=XNYESFGDZKXX-14495200668&amp;token=YzFmMzRjNzlhYw")</f>
        <v>http://120.92.71.219:7080/cx_sage/public/student_show_info.shtml?userId=XNYESFGDZKXX-14495200668&amp;token=YzFmMzRjNzlhYw</v>
      </c>
      <c r="H391" s="7" t="s">
        <v>502</v>
      </c>
      <c r="I391" s="9" t="s">
        <v>59</v>
      </c>
    </row>
    <row r="392" s="1" customFormat="1" ht="25.5" spans="1:9">
      <c r="A392" s="7" t="s">
        <v>10</v>
      </c>
      <c r="B392" s="7" t="s">
        <v>889</v>
      </c>
      <c r="C392" s="7" t="s">
        <v>1258</v>
      </c>
      <c r="D392" s="7" t="s">
        <v>1259</v>
      </c>
      <c r="E392" s="7" t="s">
        <v>14</v>
      </c>
      <c r="F392" s="7" t="s">
        <v>1260</v>
      </c>
      <c r="G392" s="8" t="str">
        <f>HYPERLINK("http://120.92.71.219:7080/cx_sage/public/student_show_info.shtml?userId=XNYESFGDZKXX-14495200669&amp;token=ZGI3ZjA4MTFjOQ","http://120.92.71.219:7080/cx_sage/public/student_show_info.shtml?userId=XNYESFGDZKXX-14495200669&amp;token=ZGI3ZjA4MTFjOQ")</f>
        <v>http://120.92.71.219:7080/cx_sage/public/student_show_info.shtml?userId=XNYESFGDZKXX-14495200669&amp;token=ZGI3ZjA4MTFjOQ</v>
      </c>
      <c r="H392" s="7" t="s">
        <v>16</v>
      </c>
      <c r="I392" s="9" t="s">
        <v>81</v>
      </c>
    </row>
    <row r="393" s="1" customFormat="1" ht="25.5" spans="1:9">
      <c r="A393" s="7" t="s">
        <v>10</v>
      </c>
      <c r="B393" s="7" t="s">
        <v>889</v>
      </c>
      <c r="C393" s="7" t="s">
        <v>1261</v>
      </c>
      <c r="D393" s="7" t="s">
        <v>1262</v>
      </c>
      <c r="E393" s="7" t="s">
        <v>14</v>
      </c>
      <c r="F393" s="7" t="s">
        <v>1263</v>
      </c>
      <c r="G393" s="8" t="str">
        <f>HYPERLINK("http://120.92.71.219:7080/cx_sage/public/student_show_info.shtml?userId=XNYESFGDZKXX-14495200672&amp;token=Y2Q5NWQ4MWY1Yw","http://120.92.71.219:7080/cx_sage/public/student_show_info.shtml?userId=XNYESFGDZKXX-14495200672&amp;token=Y2Q5NWQ4MWY1Yw")</f>
        <v>http://120.92.71.219:7080/cx_sage/public/student_show_info.shtml?userId=XNYESFGDZKXX-14495200672&amp;token=Y2Q5NWQ4MWY1Yw</v>
      </c>
      <c r="H393" s="7" t="s">
        <v>416</v>
      </c>
      <c r="I393" s="9" t="s">
        <v>41</v>
      </c>
    </row>
    <row r="394" s="1" customFormat="1" ht="25.5" spans="1:9">
      <c r="A394" s="7" t="s">
        <v>10</v>
      </c>
      <c r="B394" s="7" t="s">
        <v>889</v>
      </c>
      <c r="C394" s="7" t="s">
        <v>1264</v>
      </c>
      <c r="D394" s="7" t="s">
        <v>1265</v>
      </c>
      <c r="E394" s="7" t="s">
        <v>14</v>
      </c>
      <c r="F394" s="7" t="s">
        <v>1266</v>
      </c>
      <c r="G394" s="8" t="str">
        <f>HYPERLINK("http://120.92.71.219:7080/cx_sage/public/student_show_info.shtml?userId=XNYESFGDZKXX-14495200673&amp;token=NjIyMGVlY2I1Nw","http://120.92.71.219:7080/cx_sage/public/student_show_info.shtml?userId=XNYESFGDZKXX-14495200673&amp;token=NjIyMGVlY2I1Nw")</f>
        <v>http://120.92.71.219:7080/cx_sage/public/student_show_info.shtml?userId=XNYESFGDZKXX-14495200673&amp;token=NjIyMGVlY2I1Nw</v>
      </c>
      <c r="H394" s="7" t="s">
        <v>1086</v>
      </c>
      <c r="I394" s="9" t="s">
        <v>73</v>
      </c>
    </row>
    <row r="395" s="1" customFormat="1" ht="25.5" spans="1:9">
      <c r="A395" s="7" t="s">
        <v>10</v>
      </c>
      <c r="B395" s="7" t="s">
        <v>889</v>
      </c>
      <c r="C395" s="7" t="s">
        <v>1267</v>
      </c>
      <c r="D395" s="7" t="s">
        <v>1268</v>
      </c>
      <c r="E395" s="7" t="s">
        <v>14</v>
      </c>
      <c r="F395" s="7" t="s">
        <v>1269</v>
      </c>
      <c r="G395" s="8" t="str">
        <f>HYPERLINK("http://120.92.71.219:7080/cx_sage/public/student_show_info.shtml?userId=XNYESFGDZKXX-14495200678&amp;token=NGNmOTc2NDA4NA","http://120.92.71.219:7080/cx_sage/public/student_show_info.shtml?userId=XNYESFGDZKXX-14495200678&amp;token=NGNmOTc2NDA4NA")</f>
        <v>http://120.92.71.219:7080/cx_sage/public/student_show_info.shtml?userId=XNYESFGDZKXX-14495200678&amp;token=NGNmOTc2NDA4NA</v>
      </c>
      <c r="H395" s="7" t="s">
        <v>53</v>
      </c>
      <c r="I395" s="9" t="s">
        <v>41</v>
      </c>
    </row>
    <row r="396" s="1" customFormat="1" ht="25.5" spans="1:9">
      <c r="A396" s="7" t="s">
        <v>10</v>
      </c>
      <c r="B396" s="7" t="s">
        <v>889</v>
      </c>
      <c r="C396" s="7" t="s">
        <v>1270</v>
      </c>
      <c r="D396" s="7" t="s">
        <v>1271</v>
      </c>
      <c r="E396" s="7" t="s">
        <v>14</v>
      </c>
      <c r="F396" s="7" t="s">
        <v>1272</v>
      </c>
      <c r="G396" s="8" t="str">
        <f>HYPERLINK("http://120.92.71.219:7080/cx_sage/public/student_show_info.shtml?userId=XNYESFGDZKXX-14495200682&amp;token=NzY4ZGI5NmU0MA","http://120.92.71.219:7080/cx_sage/public/student_show_info.shtml?userId=XNYESFGDZKXX-14495200682&amp;token=NzY4ZGI5NmU0MA")</f>
        <v>http://120.92.71.219:7080/cx_sage/public/student_show_info.shtml?userId=XNYESFGDZKXX-14495200682&amp;token=NzY4ZGI5NmU0MA</v>
      </c>
      <c r="H396" s="7" t="s">
        <v>58</v>
      </c>
      <c r="I396" s="9" t="s">
        <v>81</v>
      </c>
    </row>
    <row r="397" s="1" customFormat="1" ht="25.5" spans="1:9">
      <c r="A397" s="7" t="s">
        <v>10</v>
      </c>
      <c r="B397" s="7" t="s">
        <v>889</v>
      </c>
      <c r="C397" s="7" t="s">
        <v>1273</v>
      </c>
      <c r="D397" s="7" t="s">
        <v>1274</v>
      </c>
      <c r="E397" s="7" t="s">
        <v>14</v>
      </c>
      <c r="F397" s="7" t="s">
        <v>1275</v>
      </c>
      <c r="G397" s="8" t="str">
        <f>HYPERLINK("http://120.92.71.219:7080/cx_sage/public/student_show_info.shtml?userId=XNYESFGDZKXX-14495200684&amp;token=YTVlYWE0OTllMQ","http://120.92.71.219:7080/cx_sage/public/student_show_info.shtml?userId=XNYESFGDZKXX-14495200684&amp;token=YTVlYWE0OTllMQ")</f>
        <v>http://120.92.71.219:7080/cx_sage/public/student_show_info.shtml?userId=XNYESFGDZKXX-14495200684&amp;token=YTVlYWE0OTllMQ</v>
      </c>
      <c r="H397" s="7" t="s">
        <v>416</v>
      </c>
      <c r="I397" s="9" t="s">
        <v>26</v>
      </c>
    </row>
    <row r="398" s="1" customFormat="1" ht="25.5" spans="1:9">
      <c r="A398" s="7" t="s">
        <v>10</v>
      </c>
      <c r="B398" s="7" t="s">
        <v>889</v>
      </c>
      <c r="C398" s="7" t="s">
        <v>1276</v>
      </c>
      <c r="D398" s="7" t="s">
        <v>1277</v>
      </c>
      <c r="E398" s="7" t="s">
        <v>14</v>
      </c>
      <c r="F398" s="7" t="s">
        <v>1278</v>
      </c>
      <c r="G398" s="8" t="str">
        <f>HYPERLINK("http://120.92.71.219:7080/cx_sage/public/student_show_info.shtml?userId=XNYESFGDZKXX-14495200691&amp;token=MGY3YTIzNjRjZg","http://120.92.71.219:7080/cx_sage/public/student_show_info.shtml?userId=XNYESFGDZKXX-14495200691&amp;token=MGY3YTIzNjRjZg")</f>
        <v>http://120.92.71.219:7080/cx_sage/public/student_show_info.shtml?userId=XNYESFGDZKXX-14495200691&amp;token=MGY3YTIzNjRjZg</v>
      </c>
      <c r="H398" s="7" t="s">
        <v>118</v>
      </c>
      <c r="I398" s="9" t="s">
        <v>124</v>
      </c>
    </row>
    <row r="399" s="1" customFormat="1" ht="25.5" spans="1:9">
      <c r="A399" s="7" t="s">
        <v>10</v>
      </c>
      <c r="B399" s="7" t="s">
        <v>889</v>
      </c>
      <c r="C399" s="7" t="s">
        <v>1279</v>
      </c>
      <c r="D399" s="7" t="s">
        <v>1280</v>
      </c>
      <c r="E399" s="7" t="s">
        <v>14</v>
      </c>
      <c r="F399" s="7" t="s">
        <v>1281</v>
      </c>
      <c r="G399" s="8" t="str">
        <f>HYPERLINK("http://120.92.71.219:7080/cx_sage/public/student_show_info.shtml?userId=XNYESFGDZKXX-14495200694&amp;token=YTU3NmU0MDI5Yg","http://120.92.71.219:7080/cx_sage/public/student_show_info.shtml?userId=XNYESFGDZKXX-14495200694&amp;token=YTU3NmU0MDI5Yg")</f>
        <v>http://120.92.71.219:7080/cx_sage/public/student_show_info.shtml?userId=XNYESFGDZKXX-14495200694&amp;token=YTU3NmU0MDI5Yg</v>
      </c>
      <c r="H399" s="7" t="s">
        <v>118</v>
      </c>
      <c r="I399" s="9" t="s">
        <v>129</v>
      </c>
    </row>
    <row r="400" s="1" customFormat="1" ht="25.5" spans="1:9">
      <c r="A400" s="7" t="s">
        <v>10</v>
      </c>
      <c r="B400" s="7" t="s">
        <v>889</v>
      </c>
      <c r="C400" s="7" t="s">
        <v>1282</v>
      </c>
      <c r="D400" s="7" t="s">
        <v>1283</v>
      </c>
      <c r="E400" s="7" t="s">
        <v>14</v>
      </c>
      <c r="F400" s="7" t="s">
        <v>1284</v>
      </c>
      <c r="G400" s="8" t="str">
        <f>HYPERLINK("http://120.92.71.219:7080/cx_sage/public/student_show_info.shtml?userId=XNYESFGDZKXX-14495200695&amp;token=YmZkZGUyZGNmOQ","http://120.92.71.219:7080/cx_sage/public/student_show_info.shtml?userId=XNYESFGDZKXX-14495200695&amp;token=YmZkZGUyZGNmOQ")</f>
        <v>http://120.92.71.219:7080/cx_sage/public/student_show_info.shtml?userId=XNYESFGDZKXX-14495200695&amp;token=YmZkZGUyZGNmOQ</v>
      </c>
      <c r="H400" s="7" t="s">
        <v>118</v>
      </c>
      <c r="I400" s="9" t="s">
        <v>73</v>
      </c>
    </row>
    <row r="401" s="1" customFormat="1" ht="25.5" spans="1:9">
      <c r="A401" s="7" t="s">
        <v>10</v>
      </c>
      <c r="B401" s="7" t="s">
        <v>889</v>
      </c>
      <c r="C401" s="7" t="s">
        <v>1285</v>
      </c>
      <c r="D401" s="7" t="s">
        <v>1286</v>
      </c>
      <c r="E401" s="7" t="s">
        <v>14</v>
      </c>
      <c r="F401" s="7" t="s">
        <v>1287</v>
      </c>
      <c r="G401" s="8" t="str">
        <f>HYPERLINK("http://120.92.71.219:7080/cx_sage/public/student_show_info.shtml?userId=XNYESFGDZKXX-14495200697&amp;token=ZGJkYjY1MDQ0MA","http://120.92.71.219:7080/cx_sage/public/student_show_info.shtml?userId=XNYESFGDZKXX-14495200697&amp;token=ZGJkYjY1MDQ0MA")</f>
        <v>http://120.92.71.219:7080/cx_sage/public/student_show_info.shtml?userId=XNYESFGDZKXX-14495200697&amp;token=ZGJkYjY1MDQ0MA</v>
      </c>
      <c r="H401" s="7" t="s">
        <v>870</v>
      </c>
      <c r="I401" s="9" t="s">
        <v>161</v>
      </c>
    </row>
    <row r="402" s="1" customFormat="1" ht="25.5" spans="1:9">
      <c r="A402" s="7" t="s">
        <v>10</v>
      </c>
      <c r="B402" s="7" t="s">
        <v>889</v>
      </c>
      <c r="C402" s="7" t="s">
        <v>1288</v>
      </c>
      <c r="D402" s="7" t="s">
        <v>1289</v>
      </c>
      <c r="E402" s="7" t="s">
        <v>14</v>
      </c>
      <c r="F402" s="7" t="s">
        <v>1290</v>
      </c>
      <c r="G402" s="8" t="str">
        <f>HYPERLINK("http://120.92.71.219:7080/cx_sage/public/student_show_info.shtml?userId=XNYESFGDZKXX-14495200698&amp;token=NTQ2NmMzOGUyZg","http://120.92.71.219:7080/cx_sage/public/student_show_info.shtml?userId=XNYESFGDZKXX-14495200698&amp;token=NTQ2NmMzOGUyZg")</f>
        <v>http://120.92.71.219:7080/cx_sage/public/student_show_info.shtml?userId=XNYESFGDZKXX-14495200698&amp;token=NTQ2NmMzOGUyZg</v>
      </c>
      <c r="H402" s="7" t="s">
        <v>1086</v>
      </c>
      <c r="I402" s="9" t="s">
        <v>124</v>
      </c>
    </row>
    <row r="403" s="1" customFormat="1" ht="25.5" spans="1:9">
      <c r="A403" s="7" t="s">
        <v>10</v>
      </c>
      <c r="B403" s="7" t="s">
        <v>889</v>
      </c>
      <c r="C403" s="7" t="s">
        <v>1291</v>
      </c>
      <c r="D403" s="7" t="s">
        <v>1292</v>
      </c>
      <c r="E403" s="7" t="s">
        <v>14</v>
      </c>
      <c r="F403" s="7" t="s">
        <v>1293</v>
      </c>
      <c r="G403" s="8" t="str">
        <f>HYPERLINK("http://120.92.71.219:7080/cx_sage/public/student_show_info.shtml?userId=XNYESFGDZKXX-14495200699&amp;token=YWU1YjEwODMwNg","http://120.92.71.219:7080/cx_sage/public/student_show_info.shtml?userId=XNYESFGDZKXX-14495200699&amp;token=YWU1YjEwODMwNg")</f>
        <v>http://120.92.71.219:7080/cx_sage/public/student_show_info.shtml?userId=XNYESFGDZKXX-14495200699&amp;token=YWU1YjEwODMwNg</v>
      </c>
      <c r="H403" s="7" t="s">
        <v>35</v>
      </c>
      <c r="I403" s="9" t="s">
        <v>26</v>
      </c>
    </row>
    <row r="404" s="1" customFormat="1" ht="25.5" spans="1:9">
      <c r="A404" s="7" t="s">
        <v>10</v>
      </c>
      <c r="B404" s="7" t="s">
        <v>889</v>
      </c>
      <c r="C404" s="7" t="s">
        <v>1294</v>
      </c>
      <c r="D404" s="7" t="s">
        <v>1295</v>
      </c>
      <c r="E404" s="7" t="s">
        <v>14</v>
      </c>
      <c r="F404" s="7" t="s">
        <v>1296</v>
      </c>
      <c r="G404" s="8" t="str">
        <f>HYPERLINK("http://120.92.71.219:7080/cx_sage/public/student_show_info.shtml?userId=XNYESFGDZKXX-14495200700&amp;token=Y2M5ZGYwZWQ3ZA","http://120.92.71.219:7080/cx_sage/public/student_show_info.shtml?userId=XNYESFGDZKXX-14495200700&amp;token=Y2M5ZGYwZWQ3ZA")</f>
        <v>http://120.92.71.219:7080/cx_sage/public/student_show_info.shtml?userId=XNYESFGDZKXX-14495200700&amp;token=Y2M5ZGYwZWQ3ZA</v>
      </c>
      <c r="H404" s="7" t="s">
        <v>192</v>
      </c>
      <c r="I404" s="9" t="s">
        <v>41</v>
      </c>
    </row>
    <row r="405" s="1" customFormat="1" ht="25.5" spans="1:9">
      <c r="A405" s="7" t="s">
        <v>10</v>
      </c>
      <c r="B405" s="7" t="s">
        <v>889</v>
      </c>
      <c r="C405" s="7" t="s">
        <v>1297</v>
      </c>
      <c r="D405" s="7" t="s">
        <v>1298</v>
      </c>
      <c r="E405" s="7" t="s">
        <v>14</v>
      </c>
      <c r="F405" s="7" t="s">
        <v>1299</v>
      </c>
      <c r="G405" s="8" t="str">
        <f>HYPERLINK("http://120.92.71.219:7080/cx_sage/public/student_show_info.shtml?userId=XNYESFGDZKXX-14495200701&amp;token=OTdjYjE5NzA1ZQ","http://120.92.71.219:7080/cx_sage/public/student_show_info.shtml?userId=XNYESFGDZKXX-14495200701&amp;token=OTdjYjE5NzA1ZQ")</f>
        <v>http://120.92.71.219:7080/cx_sage/public/student_show_info.shtml?userId=XNYESFGDZKXX-14495200701&amp;token=OTdjYjE5NzA1ZQ</v>
      </c>
      <c r="H405" s="7" t="s">
        <v>45</v>
      </c>
      <c r="I405" s="9" t="s">
        <v>203</v>
      </c>
    </row>
    <row r="406" s="1" customFormat="1" ht="25.5" spans="1:9">
      <c r="A406" s="7" t="s">
        <v>10</v>
      </c>
      <c r="B406" s="7" t="s">
        <v>889</v>
      </c>
      <c r="C406" s="7" t="s">
        <v>1300</v>
      </c>
      <c r="D406" s="7" t="s">
        <v>1301</v>
      </c>
      <c r="E406" s="7" t="s">
        <v>14</v>
      </c>
      <c r="F406" s="7" t="s">
        <v>1302</v>
      </c>
      <c r="G406" s="8" t="str">
        <f>HYPERLINK("http://120.92.71.219:7080/cx_sage/public/student_show_info.shtml?userId=XNYESFGDZKXX-14495200704&amp;token=MjhkMDFhNjFhMw","http://120.92.71.219:7080/cx_sage/public/student_show_info.shtml?userId=XNYESFGDZKXX-14495200704&amp;token=MjhkMDFhNjFhMw")</f>
        <v>http://120.92.71.219:7080/cx_sage/public/student_show_info.shtml?userId=XNYESFGDZKXX-14495200704&amp;token=MjhkMDFhNjFhMw</v>
      </c>
      <c r="H406" s="7" t="s">
        <v>246</v>
      </c>
      <c r="I406" s="9" t="s">
        <v>64</v>
      </c>
    </row>
    <row r="407" s="1" customFormat="1" ht="25.5" spans="1:9">
      <c r="A407" s="7" t="s">
        <v>10</v>
      </c>
      <c r="B407" s="7" t="s">
        <v>889</v>
      </c>
      <c r="C407" s="7" t="s">
        <v>1303</v>
      </c>
      <c r="D407" s="7" t="s">
        <v>1304</v>
      </c>
      <c r="E407" s="7" t="s">
        <v>14</v>
      </c>
      <c r="F407" s="7" t="s">
        <v>1305</v>
      </c>
      <c r="G407" s="8" t="str">
        <f>HYPERLINK("http://120.92.71.219:7080/cx_sage/public/student_show_info.shtml?userId=XNYESFGDZKXX-14495200707&amp;token=YTJhZTZkMmQyNQ","http://120.92.71.219:7080/cx_sage/public/student_show_info.shtml?userId=XNYESFGDZKXX-14495200707&amp;token=YTJhZTZkMmQyNQ")</f>
        <v>http://120.92.71.219:7080/cx_sage/public/student_show_info.shtml?userId=XNYESFGDZKXX-14495200707&amp;token=YTJhZTZkMmQyNQ</v>
      </c>
      <c r="H407" s="7" t="s">
        <v>63</v>
      </c>
      <c r="I407" s="9" t="s">
        <v>81</v>
      </c>
    </row>
    <row r="408" s="1" customFormat="1" ht="25.5" spans="1:9">
      <c r="A408" s="7" t="s">
        <v>10</v>
      </c>
      <c r="B408" s="7" t="s">
        <v>889</v>
      </c>
      <c r="C408" s="7" t="s">
        <v>1306</v>
      </c>
      <c r="D408" s="7" t="s">
        <v>1307</v>
      </c>
      <c r="E408" s="7" t="s">
        <v>14</v>
      </c>
      <c r="F408" s="7" t="s">
        <v>1308</v>
      </c>
      <c r="G408" s="8" t="str">
        <f>HYPERLINK("http://120.92.71.219:7080/cx_sage/public/student_show_info.shtml?userId=XNYESFGDZKXX-14495200713&amp;token=N2NjZDM1MDkzYg","http://120.92.71.219:7080/cx_sage/public/student_show_info.shtml?userId=XNYESFGDZKXX-14495200713&amp;token=N2NjZDM1MDkzYg")</f>
        <v>http://120.92.71.219:7080/cx_sage/public/student_show_info.shtml?userId=XNYESFGDZKXX-14495200713&amp;token=N2NjZDM1MDkzYg</v>
      </c>
      <c r="H408" s="7" t="s">
        <v>192</v>
      </c>
      <c r="I408" s="9" t="s">
        <v>26</v>
      </c>
    </row>
    <row r="409" s="1" customFormat="1" ht="25.5" spans="1:9">
      <c r="A409" s="7" t="s">
        <v>10</v>
      </c>
      <c r="B409" s="7" t="s">
        <v>889</v>
      </c>
      <c r="C409" s="7" t="s">
        <v>1309</v>
      </c>
      <c r="D409" s="7" t="s">
        <v>1310</v>
      </c>
      <c r="E409" s="7" t="s">
        <v>14</v>
      </c>
      <c r="F409" s="7" t="s">
        <v>1311</v>
      </c>
      <c r="G409" s="8" t="str">
        <f>HYPERLINK("http://120.92.71.219:7080/cx_sage/public/student_show_info.shtml?userId=XNYESFGDZKXX-14495200716&amp;token=MzEyNDliMmFmNA","http://120.92.71.219:7080/cx_sage/public/student_show_info.shtml?userId=XNYESFGDZKXX-14495200716&amp;token=MzEyNDliMmFmNA")</f>
        <v>http://120.92.71.219:7080/cx_sage/public/student_show_info.shtml?userId=XNYESFGDZKXX-14495200716&amp;token=MzEyNDliMmFmNA</v>
      </c>
      <c r="H409" s="7" t="s">
        <v>153</v>
      </c>
      <c r="I409" s="9" t="s">
        <v>17</v>
      </c>
    </row>
    <row r="410" s="1" customFormat="1" ht="25.5" spans="1:9">
      <c r="A410" s="7" t="s">
        <v>10</v>
      </c>
      <c r="B410" s="7" t="s">
        <v>889</v>
      </c>
      <c r="C410" s="7" t="s">
        <v>1312</v>
      </c>
      <c r="D410" s="7" t="s">
        <v>1313</v>
      </c>
      <c r="E410" s="7" t="s">
        <v>14</v>
      </c>
      <c r="F410" s="7" t="s">
        <v>1314</v>
      </c>
      <c r="G410" s="8" t="str">
        <f>HYPERLINK("http://120.92.71.219:7080/cx_sage/public/student_show_info.shtml?userId=XNYESFGDZKXX-14495200718&amp;token=ZWY3NTI4YTQ5Mg","http://120.92.71.219:7080/cx_sage/public/student_show_info.shtml?userId=XNYESFGDZKXX-14495200718&amp;token=ZWY3NTI4YTQ5Mg")</f>
        <v>http://120.92.71.219:7080/cx_sage/public/student_show_info.shtml?userId=XNYESFGDZKXX-14495200718&amp;token=ZWY3NTI4YTQ5Mg</v>
      </c>
      <c r="H410" s="7" t="s">
        <v>30</v>
      </c>
      <c r="I410" s="9" t="s">
        <v>475</v>
      </c>
    </row>
    <row r="411" s="1" customFormat="1" ht="25.5" spans="1:9">
      <c r="A411" s="7" t="s">
        <v>10</v>
      </c>
      <c r="B411" s="7" t="s">
        <v>889</v>
      </c>
      <c r="C411" s="7" t="s">
        <v>1315</v>
      </c>
      <c r="D411" s="7" t="s">
        <v>1316</v>
      </c>
      <c r="E411" s="7" t="s">
        <v>14</v>
      </c>
      <c r="F411" s="7" t="s">
        <v>1317</v>
      </c>
      <c r="G411" s="8" t="str">
        <f>HYPERLINK("http://120.92.71.219:7080/cx_sage/public/student_show_info.shtml?userId=XNYESFGDZKXX-14495200719&amp;token=ODMyNmQwZmY0Nw","http://120.92.71.219:7080/cx_sage/public/student_show_info.shtml?userId=XNYESFGDZKXX-14495200719&amp;token=ODMyNmQwZmY0Nw")</f>
        <v>http://120.92.71.219:7080/cx_sage/public/student_show_info.shtml?userId=XNYESFGDZKXX-14495200719&amp;token=ODMyNmQwZmY0Nw</v>
      </c>
      <c r="H411" s="7" t="s">
        <v>58</v>
      </c>
      <c r="I411" s="9" t="s">
        <v>59</v>
      </c>
    </row>
    <row r="412" s="1" customFormat="1" ht="25.5" spans="1:9">
      <c r="A412" s="7" t="s">
        <v>10</v>
      </c>
      <c r="B412" s="7" t="s">
        <v>889</v>
      </c>
      <c r="C412" s="7" t="s">
        <v>1318</v>
      </c>
      <c r="D412" s="7" t="s">
        <v>1319</v>
      </c>
      <c r="E412" s="7" t="s">
        <v>14</v>
      </c>
      <c r="F412" s="7" t="s">
        <v>1320</v>
      </c>
      <c r="G412" s="8" t="str">
        <f>HYPERLINK("http://120.92.71.219:7080/cx_sage/public/student_show_info.shtml?userId=XNYESFGDZKXX-14495200722&amp;token=OWY2ZmY1ZTZmYQ","http://120.92.71.219:7080/cx_sage/public/student_show_info.shtml?userId=XNYESFGDZKXX-14495200722&amp;token=OWY2ZmY1ZTZmYQ")</f>
        <v>http://120.92.71.219:7080/cx_sage/public/student_show_info.shtml?userId=XNYESFGDZKXX-14495200722&amp;token=OWY2ZmY1ZTZmYQ</v>
      </c>
      <c r="H412" s="7" t="s">
        <v>222</v>
      </c>
      <c r="I412" s="9" t="s">
        <v>54</v>
      </c>
    </row>
    <row r="413" s="1" customFormat="1" ht="25.5" spans="1:9">
      <c r="A413" s="7" t="s">
        <v>10</v>
      </c>
      <c r="B413" s="7" t="s">
        <v>889</v>
      </c>
      <c r="C413" s="7" t="s">
        <v>1321</v>
      </c>
      <c r="D413" s="7" t="s">
        <v>1322</v>
      </c>
      <c r="E413" s="7" t="s">
        <v>14</v>
      </c>
      <c r="F413" s="7" t="s">
        <v>1323</v>
      </c>
      <c r="G413" s="8" t="str">
        <f>HYPERLINK("http://120.92.71.219:7080/cx_sage/public/student_show_info.shtml?userId=XNYESFGDZKXX-14495200723&amp;token=Njk0NmQ3ZTk1Yw","http://120.92.71.219:7080/cx_sage/public/student_show_info.shtml?userId=XNYESFGDZKXX-14495200723&amp;token=Njk0NmQ3ZTk1Yw")</f>
        <v>http://120.92.71.219:7080/cx_sage/public/student_show_info.shtml?userId=XNYESFGDZKXX-14495200723&amp;token=Njk0NmQ3ZTk1Yw</v>
      </c>
      <c r="H413" s="7" t="s">
        <v>142</v>
      </c>
      <c r="I413" s="9" t="s">
        <v>17</v>
      </c>
    </row>
    <row r="414" s="1" customFormat="1" ht="25.5" spans="1:9">
      <c r="A414" s="7" t="s">
        <v>10</v>
      </c>
      <c r="B414" s="7" t="s">
        <v>889</v>
      </c>
      <c r="C414" s="7" t="s">
        <v>1324</v>
      </c>
      <c r="D414" s="7" t="s">
        <v>1325</v>
      </c>
      <c r="E414" s="7" t="s">
        <v>14</v>
      </c>
      <c r="F414" s="7" t="s">
        <v>1326</v>
      </c>
      <c r="G414" s="8" t="str">
        <f>HYPERLINK("http://120.92.71.219:7080/cx_sage/public/student_show_info.shtml?userId=XNYESFGDZKXX-14495200726&amp;token=OTFjZTcyM2RlYw","http://120.92.71.219:7080/cx_sage/public/student_show_info.shtml?userId=XNYESFGDZKXX-14495200726&amp;token=OTFjZTcyM2RlYw")</f>
        <v>http://120.92.71.219:7080/cx_sage/public/student_show_info.shtml?userId=XNYESFGDZKXX-14495200726&amp;token=OTFjZTcyM2RlYw</v>
      </c>
      <c r="H414" s="7" t="s">
        <v>157</v>
      </c>
      <c r="I414" s="9" t="s">
        <v>73</v>
      </c>
    </row>
    <row r="415" s="1" customFormat="1" ht="25.5" spans="1:9">
      <c r="A415" s="7" t="s">
        <v>10</v>
      </c>
      <c r="B415" s="7" t="s">
        <v>889</v>
      </c>
      <c r="C415" s="7" t="s">
        <v>1327</v>
      </c>
      <c r="D415" s="7" t="s">
        <v>1328</v>
      </c>
      <c r="E415" s="7" t="s">
        <v>14</v>
      </c>
      <c r="F415" s="7" t="s">
        <v>1329</v>
      </c>
      <c r="G415" s="8" t="str">
        <f>HYPERLINK("http://120.92.71.219:7080/cx_sage/public/student_show_info.shtml?userId=XNYESFGDZKXX-14495200737&amp;token=YTE0MzFmOWE1ZA","http://120.92.71.219:7080/cx_sage/public/student_show_info.shtml?userId=XNYESFGDZKXX-14495200737&amp;token=YTE0MzFmOWE1ZA")</f>
        <v>http://120.92.71.219:7080/cx_sage/public/student_show_info.shtml?userId=XNYESFGDZKXX-14495200737&amp;token=YTE0MzFmOWE1ZA</v>
      </c>
      <c r="H415" s="7" t="s">
        <v>192</v>
      </c>
      <c r="I415" s="9" t="s">
        <v>26</v>
      </c>
    </row>
    <row r="416" s="1" customFormat="1" ht="25.5" spans="1:9">
      <c r="A416" s="7" t="s">
        <v>10</v>
      </c>
      <c r="B416" s="7" t="s">
        <v>889</v>
      </c>
      <c r="C416" s="7" t="s">
        <v>1330</v>
      </c>
      <c r="D416" s="7" t="s">
        <v>1331</v>
      </c>
      <c r="E416" s="7" t="s">
        <v>14</v>
      </c>
      <c r="F416" s="7" t="s">
        <v>1332</v>
      </c>
      <c r="G416" s="8" t="str">
        <f>HYPERLINK("http://120.92.71.219:7080/cx_sage/public/student_show_info.shtml?userId=XNYESFGDZKXX-14495200738&amp;token=ZmY5M2VmZDM1Mw","http://120.92.71.219:7080/cx_sage/public/student_show_info.shtml?userId=XNYESFGDZKXX-14495200738&amp;token=ZmY5M2VmZDM1Mw")</f>
        <v>http://120.92.71.219:7080/cx_sage/public/student_show_info.shtml?userId=XNYESFGDZKXX-14495200738&amp;token=ZmY5M2VmZDM1Mw</v>
      </c>
      <c r="H416" s="7" t="s">
        <v>110</v>
      </c>
      <c r="I416" s="9" t="s">
        <v>119</v>
      </c>
    </row>
    <row r="417" s="1" customFormat="1" ht="25.5" spans="1:9">
      <c r="A417" s="7" t="s">
        <v>10</v>
      </c>
      <c r="B417" s="7" t="s">
        <v>889</v>
      </c>
      <c r="C417" s="7" t="s">
        <v>1333</v>
      </c>
      <c r="D417" s="7" t="s">
        <v>1334</v>
      </c>
      <c r="E417" s="7" t="s">
        <v>14</v>
      </c>
      <c r="F417" s="7" t="s">
        <v>1335</v>
      </c>
      <c r="G417" s="8" t="str">
        <f>HYPERLINK("http://120.92.71.219:7080/cx_sage/public/student_show_info.shtml?userId=XNYESFGDZKXX-14495200739&amp;token=MTk5OTRlZmIyZg","http://120.92.71.219:7080/cx_sage/public/student_show_info.shtml?userId=XNYESFGDZKXX-14495200739&amp;token=MTk5OTRlZmIyZg")</f>
        <v>http://120.92.71.219:7080/cx_sage/public/student_show_info.shtml?userId=XNYESFGDZKXX-14495200739&amp;token=MTk5OTRlZmIyZg</v>
      </c>
      <c r="H417" s="7" t="s">
        <v>88</v>
      </c>
      <c r="I417" s="9" t="s">
        <v>81</v>
      </c>
    </row>
    <row r="418" s="1" customFormat="1" ht="25.5" spans="1:9">
      <c r="A418" s="7" t="s">
        <v>10</v>
      </c>
      <c r="B418" s="7" t="s">
        <v>889</v>
      </c>
      <c r="C418" s="7" t="s">
        <v>1336</v>
      </c>
      <c r="D418" s="7" t="s">
        <v>1337</v>
      </c>
      <c r="E418" s="7" t="s">
        <v>14</v>
      </c>
      <c r="F418" s="7" t="s">
        <v>1338</v>
      </c>
      <c r="G418" s="8" t="str">
        <f>HYPERLINK("http://120.92.71.219:7080/cx_sage/public/student_show_info.shtml?userId=XNYESFGDZKXX-14495200741&amp;token=MGNlMmE2ZGUzMA","http://120.92.71.219:7080/cx_sage/public/student_show_info.shtml?userId=XNYESFGDZKXX-14495200741&amp;token=MGNlMmE2ZGUzMA")</f>
        <v>http://120.92.71.219:7080/cx_sage/public/student_show_info.shtml?userId=XNYESFGDZKXX-14495200741&amp;token=MGNlMmE2ZGUzMA</v>
      </c>
      <c r="H418" s="7" t="s">
        <v>72</v>
      </c>
      <c r="I418" s="9" t="s">
        <v>81</v>
      </c>
    </row>
    <row r="419" s="1" customFormat="1" ht="25.5" spans="1:9">
      <c r="A419" s="7" t="s">
        <v>10</v>
      </c>
      <c r="B419" s="7" t="s">
        <v>889</v>
      </c>
      <c r="C419" s="7" t="s">
        <v>1339</v>
      </c>
      <c r="D419" s="7" t="s">
        <v>1340</v>
      </c>
      <c r="E419" s="7" t="s">
        <v>14</v>
      </c>
      <c r="F419" s="7" t="s">
        <v>1341</v>
      </c>
      <c r="G419" s="8" t="str">
        <f>HYPERLINK("http://120.92.71.219:7080/cx_sage/public/student_show_info.shtml?userId=XNYESFGDZKXX-14495200742&amp;token=NDk5NzU1MGNjOQ","http://120.92.71.219:7080/cx_sage/public/student_show_info.shtml?userId=XNYESFGDZKXX-14495200742&amp;token=NDk5NzU1MGNjOQ")</f>
        <v>http://120.92.71.219:7080/cx_sage/public/student_show_info.shtml?userId=XNYESFGDZKXX-14495200742&amp;token=NDk5NzU1MGNjOQ</v>
      </c>
      <c r="H419" s="7" t="s">
        <v>88</v>
      </c>
      <c r="I419" s="9" t="s">
        <v>64</v>
      </c>
    </row>
    <row r="420" s="1" customFormat="1" ht="25.5" spans="1:9">
      <c r="A420" s="7" t="s">
        <v>10</v>
      </c>
      <c r="B420" s="7" t="s">
        <v>889</v>
      </c>
      <c r="C420" s="7" t="s">
        <v>1342</v>
      </c>
      <c r="D420" s="7" t="s">
        <v>1343</v>
      </c>
      <c r="E420" s="7" t="s">
        <v>14</v>
      </c>
      <c r="F420" s="7" t="s">
        <v>1344</v>
      </c>
      <c r="G420" s="8" t="str">
        <f>HYPERLINK("http://120.92.71.219:7080/cx_sage/public/student_show_info.shtml?userId=XNYESFGDZKXX-14495200744&amp;token=Y2JmNjIzOTc5Ng","http://120.92.71.219:7080/cx_sage/public/student_show_info.shtml?userId=XNYESFGDZKXX-14495200744&amp;token=Y2JmNjIzOTc5Ng")</f>
        <v>http://120.92.71.219:7080/cx_sage/public/student_show_info.shtml?userId=XNYESFGDZKXX-14495200744&amp;token=Y2JmNjIzOTc5Ng</v>
      </c>
      <c r="H420" s="7" t="s">
        <v>567</v>
      </c>
      <c r="I420" s="9" t="s">
        <v>17</v>
      </c>
    </row>
    <row r="421" s="1" customFormat="1" ht="25.5" spans="1:9">
      <c r="A421" s="7" t="s">
        <v>10</v>
      </c>
      <c r="B421" s="7" t="s">
        <v>889</v>
      </c>
      <c r="C421" s="7" t="s">
        <v>1345</v>
      </c>
      <c r="D421" s="7" t="s">
        <v>1346</v>
      </c>
      <c r="E421" s="7" t="s">
        <v>14</v>
      </c>
      <c r="F421" s="7" t="s">
        <v>1347</v>
      </c>
      <c r="G421" s="8" t="str">
        <f>HYPERLINK("http://120.92.71.219:7080/cx_sage/public/student_show_info.shtml?userId=XNYESFGDZKXX-14495200745&amp;token=YTMxZmMzOWM3NQ","http://120.92.71.219:7080/cx_sage/public/student_show_info.shtml?userId=XNYESFGDZKXX-14495200745&amp;token=YTMxZmMzOWM3NQ")</f>
        <v>http://120.92.71.219:7080/cx_sage/public/student_show_info.shtml?userId=XNYESFGDZKXX-14495200745&amp;token=YTMxZmMzOWM3NQ</v>
      </c>
      <c r="H421" s="7" t="s">
        <v>25</v>
      </c>
      <c r="I421" s="9" t="s">
        <v>81</v>
      </c>
    </row>
    <row r="422" s="1" customFormat="1" ht="25.5" spans="1:9">
      <c r="A422" s="7" t="s">
        <v>10</v>
      </c>
      <c r="B422" s="7" t="s">
        <v>889</v>
      </c>
      <c r="C422" s="7" t="s">
        <v>1348</v>
      </c>
      <c r="D422" s="7" t="s">
        <v>1349</v>
      </c>
      <c r="E422" s="7" t="s">
        <v>14</v>
      </c>
      <c r="F422" s="7" t="s">
        <v>1350</v>
      </c>
      <c r="G422" s="8" t="str">
        <f>HYPERLINK("http://120.92.71.219:7080/cx_sage/public/student_show_info.shtml?userId=XNYESFGDZKXX-14495200746&amp;token=ZTE3NTk1MmU1Zg","http://120.92.71.219:7080/cx_sage/public/student_show_info.shtml?userId=XNYESFGDZKXX-14495200746&amp;token=ZTE3NTk1MmU1Zg")</f>
        <v>http://120.92.71.219:7080/cx_sage/public/student_show_info.shtml?userId=XNYESFGDZKXX-14495200746&amp;token=ZTE3NTk1MmU1Zg</v>
      </c>
      <c r="H422" s="7" t="s">
        <v>123</v>
      </c>
      <c r="I422" s="9" t="s">
        <v>475</v>
      </c>
    </row>
    <row r="423" s="1" customFormat="1" ht="25.5" spans="1:9">
      <c r="A423" s="7" t="s">
        <v>10</v>
      </c>
      <c r="B423" s="7" t="s">
        <v>889</v>
      </c>
      <c r="C423" s="7" t="s">
        <v>1351</v>
      </c>
      <c r="D423" s="7" t="s">
        <v>1352</v>
      </c>
      <c r="E423" s="7" t="s">
        <v>14</v>
      </c>
      <c r="F423" s="7" t="s">
        <v>1353</v>
      </c>
      <c r="G423" s="8" t="str">
        <f>HYPERLINK("http://120.92.71.219:7080/cx_sage/public/student_show_info.shtml?userId=XNYESFGDZKXX-14495200748&amp;token=NmE3ZmU4ZGYxYw","http://120.92.71.219:7080/cx_sage/public/student_show_info.shtml?userId=XNYESFGDZKXX-14495200748&amp;token=NmE3ZmU4ZGYxYw")</f>
        <v>http://120.92.71.219:7080/cx_sage/public/student_show_info.shtml?userId=XNYESFGDZKXX-14495200748&amp;token=NmE3ZmU4ZGYxYw</v>
      </c>
      <c r="H423" s="7" t="s">
        <v>30</v>
      </c>
      <c r="I423" s="9" t="s">
        <v>59</v>
      </c>
    </row>
    <row r="424" s="1" customFormat="1" ht="25.5" spans="1:9">
      <c r="A424" s="7" t="s">
        <v>10</v>
      </c>
      <c r="B424" s="7" t="s">
        <v>889</v>
      </c>
      <c r="C424" s="7" t="s">
        <v>1354</v>
      </c>
      <c r="D424" s="7" t="s">
        <v>1355</v>
      </c>
      <c r="E424" s="7" t="s">
        <v>14</v>
      </c>
      <c r="F424" s="7" t="s">
        <v>1356</v>
      </c>
      <c r="G424" s="8" t="str">
        <f>HYPERLINK("http://120.92.71.219:7080/cx_sage/public/student_show_info.shtml?userId=XNYESFGDZKXX-14495200750&amp;token=ODViNTFiMjc1MQ","http://120.92.71.219:7080/cx_sage/public/student_show_info.shtml?userId=XNYESFGDZKXX-14495200750&amp;token=ODViNTFiMjc1MQ")</f>
        <v>http://120.92.71.219:7080/cx_sage/public/student_show_info.shtml?userId=XNYESFGDZKXX-14495200750&amp;token=ODViNTFiMjc1MQ</v>
      </c>
      <c r="H424" s="7" t="s">
        <v>30</v>
      </c>
      <c r="I424" s="9" t="s">
        <v>77</v>
      </c>
    </row>
    <row r="425" s="1" customFormat="1" ht="25.5" spans="1:9">
      <c r="A425" s="7" t="s">
        <v>10</v>
      </c>
      <c r="B425" s="7" t="s">
        <v>889</v>
      </c>
      <c r="C425" s="7" t="s">
        <v>1357</v>
      </c>
      <c r="D425" s="7" t="s">
        <v>1358</v>
      </c>
      <c r="E425" s="7" t="s">
        <v>14</v>
      </c>
      <c r="F425" s="7" t="s">
        <v>1359</v>
      </c>
      <c r="G425" s="8" t="str">
        <f>HYPERLINK("http://120.92.71.219:7080/cx_sage/public/student_show_info.shtml?userId=XNYESFGDZKXX-14495200751&amp;token=ZmY0ZGM2ZGIzNQ","http://120.92.71.219:7080/cx_sage/public/student_show_info.shtml?userId=XNYESFGDZKXX-14495200751&amp;token=ZmY0ZGM2ZGIzNQ")</f>
        <v>http://120.92.71.219:7080/cx_sage/public/student_show_info.shtml?userId=XNYESFGDZKXX-14495200751&amp;token=ZmY0ZGM2ZGIzNQ</v>
      </c>
      <c r="H425" s="7" t="s">
        <v>176</v>
      </c>
      <c r="I425" s="9" t="s">
        <v>124</v>
      </c>
    </row>
    <row r="426" s="1" customFormat="1" ht="25.5" spans="1:9">
      <c r="A426" s="7" t="s">
        <v>10</v>
      </c>
      <c r="B426" s="7" t="s">
        <v>889</v>
      </c>
      <c r="C426" s="7" t="s">
        <v>1360</v>
      </c>
      <c r="D426" s="7" t="s">
        <v>1361</v>
      </c>
      <c r="E426" s="7" t="s">
        <v>14</v>
      </c>
      <c r="F426" s="7" t="s">
        <v>1362</v>
      </c>
      <c r="G426" s="8" t="str">
        <f>HYPERLINK("http://120.92.71.219:7080/cx_sage/public/student_show_info.shtml?userId=XNYESFGDZKXX-14495200753&amp;token=MzJlYzY2YWIyYg","http://120.92.71.219:7080/cx_sage/public/student_show_info.shtml?userId=XNYESFGDZKXX-14495200753&amp;token=MzJlYzY2YWIyYg")</f>
        <v>http://120.92.71.219:7080/cx_sage/public/student_show_info.shtml?userId=XNYESFGDZKXX-14495200753&amp;token=MzJlYzY2YWIyYg</v>
      </c>
      <c r="H426" s="7" t="s">
        <v>72</v>
      </c>
      <c r="I426" s="9" t="s">
        <v>73</v>
      </c>
    </row>
    <row r="427" s="1" customFormat="1" ht="25.5" spans="1:9">
      <c r="A427" s="7" t="s">
        <v>10</v>
      </c>
      <c r="B427" s="7" t="s">
        <v>889</v>
      </c>
      <c r="C427" s="7" t="s">
        <v>1363</v>
      </c>
      <c r="D427" s="7" t="s">
        <v>1364</v>
      </c>
      <c r="E427" s="7" t="s">
        <v>14</v>
      </c>
      <c r="F427" s="7" t="s">
        <v>1365</v>
      </c>
      <c r="G427" s="8" t="str">
        <f>HYPERLINK("http://120.92.71.219:7080/cx_sage/public/student_show_info.shtml?userId=XNYESFGDZKXX-14495200758&amp;token=YTMyM2I0YjM3OA","http://120.92.71.219:7080/cx_sage/public/student_show_info.shtml?userId=XNYESFGDZKXX-14495200758&amp;token=YTMyM2I0YjM3OA")</f>
        <v>http://120.92.71.219:7080/cx_sage/public/student_show_info.shtml?userId=XNYESFGDZKXX-14495200758&amp;token=YTMyM2I0YjM3OA</v>
      </c>
      <c r="H427" s="7" t="s">
        <v>16</v>
      </c>
      <c r="I427" s="9" t="s">
        <v>17</v>
      </c>
    </row>
    <row r="428" s="1" customFormat="1" ht="25.5" spans="1:9">
      <c r="A428" s="7" t="s">
        <v>10</v>
      </c>
      <c r="B428" s="7" t="s">
        <v>889</v>
      </c>
      <c r="C428" s="7" t="s">
        <v>1366</v>
      </c>
      <c r="D428" s="7" t="s">
        <v>1367</v>
      </c>
      <c r="E428" s="7" t="s">
        <v>14</v>
      </c>
      <c r="F428" s="7" t="s">
        <v>1368</v>
      </c>
      <c r="G428" s="8" t="str">
        <f>HYPERLINK("http://120.92.71.219:7080/cx_sage/public/student_show_info.shtml?userId=XNYESFGDZKXX-14495200759&amp;token=MDg3NTUzYzM0Zg","http://120.92.71.219:7080/cx_sage/public/student_show_info.shtml?userId=XNYESFGDZKXX-14495200759&amp;token=MDg3NTUzYzM0Zg")</f>
        <v>http://120.92.71.219:7080/cx_sage/public/student_show_info.shtml?userId=XNYESFGDZKXX-14495200759&amp;token=MDg3NTUzYzM0Zg</v>
      </c>
      <c r="H428" s="7" t="s">
        <v>502</v>
      </c>
      <c r="I428" s="9" t="s">
        <v>81</v>
      </c>
    </row>
    <row r="429" s="1" customFormat="1" ht="25.5" spans="1:9">
      <c r="A429" s="7" t="s">
        <v>10</v>
      </c>
      <c r="B429" s="7" t="s">
        <v>889</v>
      </c>
      <c r="C429" s="7" t="s">
        <v>1369</v>
      </c>
      <c r="D429" s="7" t="s">
        <v>1370</v>
      </c>
      <c r="E429" s="7" t="s">
        <v>14</v>
      </c>
      <c r="F429" s="7" t="s">
        <v>1371</v>
      </c>
      <c r="G429" s="8" t="str">
        <f>HYPERLINK("http://120.92.71.219:7080/cx_sage/public/student_show_info.shtml?userId=XNYESFGDZKXX-14495200760&amp;token=NGU1ZmMxZjczMg","http://120.92.71.219:7080/cx_sage/public/student_show_info.shtml?userId=XNYESFGDZKXX-14495200760&amp;token=NGU1ZmMxZjczMg")</f>
        <v>http://120.92.71.219:7080/cx_sage/public/student_show_info.shtml?userId=XNYESFGDZKXX-14495200760&amp;token=NGU1ZmMxZjczMg</v>
      </c>
      <c r="H429" s="7" t="s">
        <v>567</v>
      </c>
      <c r="I429" s="9" t="s">
        <v>36</v>
      </c>
    </row>
    <row r="430" s="1" customFormat="1" ht="25.5" spans="1:9">
      <c r="A430" s="7" t="s">
        <v>10</v>
      </c>
      <c r="B430" s="7" t="s">
        <v>889</v>
      </c>
      <c r="C430" s="7" t="s">
        <v>1372</v>
      </c>
      <c r="D430" s="7" t="s">
        <v>1373</v>
      </c>
      <c r="E430" s="7" t="s">
        <v>14</v>
      </c>
      <c r="F430" s="7" t="s">
        <v>1374</v>
      </c>
      <c r="G430" s="8" t="str">
        <f>HYPERLINK("http://120.92.71.219:7080/cx_sage/public/student_show_info.shtml?userId=XNYESFGDZKXX-14495200763&amp;token=NzhlNmJhOTNkNg","http://120.92.71.219:7080/cx_sage/public/student_show_info.shtml?userId=XNYESFGDZKXX-14495200763&amp;token=NzhlNmJhOTNkNg")</f>
        <v>http://120.92.71.219:7080/cx_sage/public/student_show_info.shtml?userId=XNYESFGDZKXX-14495200763&amp;token=NzhlNmJhOTNkNg</v>
      </c>
      <c r="H430" s="7" t="s">
        <v>165</v>
      </c>
      <c r="I430" s="9" t="s">
        <v>73</v>
      </c>
    </row>
    <row r="431" s="1" customFormat="1" ht="25.5" spans="1:9">
      <c r="A431" s="7" t="s">
        <v>10</v>
      </c>
      <c r="B431" s="7" t="s">
        <v>889</v>
      </c>
      <c r="C431" s="7" t="s">
        <v>1375</v>
      </c>
      <c r="D431" s="7" t="s">
        <v>1376</v>
      </c>
      <c r="E431" s="7" t="s">
        <v>14</v>
      </c>
      <c r="F431" s="7" t="s">
        <v>1377</v>
      </c>
      <c r="G431" s="8" t="str">
        <f>HYPERLINK("http://120.92.71.219:7080/cx_sage/public/student_show_info.shtml?userId=XNYESFGDZKXX-14495200764&amp;token=MTdkNjM5OTllNw","http://120.92.71.219:7080/cx_sage/public/student_show_info.shtml?userId=XNYESFGDZKXX-14495200764&amp;token=MTdkNjM5OTllNw")</f>
        <v>http://120.92.71.219:7080/cx_sage/public/student_show_info.shtml?userId=XNYESFGDZKXX-14495200764&amp;token=MTdkNjM5OTllNw</v>
      </c>
      <c r="H431" s="7" t="s">
        <v>142</v>
      </c>
      <c r="I431" s="9" t="s">
        <v>81</v>
      </c>
    </row>
    <row r="432" s="1" customFormat="1" ht="25.5" spans="1:9">
      <c r="A432" s="7" t="s">
        <v>10</v>
      </c>
      <c r="B432" s="7" t="s">
        <v>889</v>
      </c>
      <c r="C432" s="7" t="s">
        <v>1378</v>
      </c>
      <c r="D432" s="7" t="s">
        <v>1379</v>
      </c>
      <c r="E432" s="7" t="s">
        <v>14</v>
      </c>
      <c r="F432" s="7" t="s">
        <v>1380</v>
      </c>
      <c r="G432" s="8" t="str">
        <f>HYPERLINK("http://120.92.71.219:7080/cx_sage/public/student_show_info.shtml?userId=XNYESFGDZKXX-14495200766&amp;token=MDQwYTQyNjA3ZQ","http://120.92.71.219:7080/cx_sage/public/student_show_info.shtml?userId=XNYESFGDZKXX-14495200766&amp;token=MDQwYTQyNjA3ZQ")</f>
        <v>http://120.92.71.219:7080/cx_sage/public/student_show_info.shtml?userId=XNYESFGDZKXX-14495200766&amp;token=MDQwYTQyNjA3ZQ</v>
      </c>
      <c r="H432" s="7" t="s">
        <v>142</v>
      </c>
      <c r="I432" s="9" t="s">
        <v>81</v>
      </c>
    </row>
    <row r="433" s="1" customFormat="1" ht="25.5" spans="1:9">
      <c r="A433" s="7" t="s">
        <v>10</v>
      </c>
      <c r="B433" s="7" t="s">
        <v>889</v>
      </c>
      <c r="C433" s="7" t="s">
        <v>1381</v>
      </c>
      <c r="D433" s="7" t="s">
        <v>1382</v>
      </c>
      <c r="E433" s="7" t="s">
        <v>14</v>
      </c>
      <c r="F433" s="7" t="s">
        <v>1383</v>
      </c>
      <c r="G433" s="8" t="str">
        <f>HYPERLINK("http://120.92.71.219:7080/cx_sage/public/student_show_info.shtml?userId=XNYESFGDZKXX-14495200768&amp;token=MGNjYmIxYWU3Yw","http://120.92.71.219:7080/cx_sage/public/student_show_info.shtml?userId=XNYESFGDZKXX-14495200768&amp;token=MGNjYmIxYWU3Yw")</f>
        <v>http://120.92.71.219:7080/cx_sage/public/student_show_info.shtml?userId=XNYESFGDZKXX-14495200768&amp;token=MGNjYmIxYWU3Yw</v>
      </c>
      <c r="H433" s="7" t="s">
        <v>25</v>
      </c>
      <c r="I433" s="9" t="s">
        <v>89</v>
      </c>
    </row>
    <row r="434" s="1" customFormat="1" ht="25.5" spans="1:9">
      <c r="A434" s="7" t="s">
        <v>10</v>
      </c>
      <c r="B434" s="7" t="s">
        <v>889</v>
      </c>
      <c r="C434" s="7" t="s">
        <v>1384</v>
      </c>
      <c r="D434" s="7" t="s">
        <v>1385</v>
      </c>
      <c r="E434" s="7" t="s">
        <v>14</v>
      </c>
      <c r="F434" s="7" t="s">
        <v>1386</v>
      </c>
      <c r="G434" s="8" t="str">
        <f>HYPERLINK("http://120.92.71.219:7080/cx_sage/public/student_show_info.shtml?userId=XNYESFGDZKXX-14495200770&amp;token=YWExMzZlOGUxZA","http://120.92.71.219:7080/cx_sage/public/student_show_info.shtml?userId=XNYESFGDZKXX-14495200770&amp;token=YWExMzZlOGUxZA")</f>
        <v>http://120.92.71.219:7080/cx_sage/public/student_show_info.shtml?userId=XNYESFGDZKXX-14495200770&amp;token=YWExMzZlOGUxZA</v>
      </c>
      <c r="H434" s="7" t="s">
        <v>110</v>
      </c>
      <c r="I434" s="9" t="s">
        <v>483</v>
      </c>
    </row>
    <row r="435" s="1" customFormat="1" ht="25.5" spans="1:9">
      <c r="A435" s="7" t="s">
        <v>10</v>
      </c>
      <c r="B435" s="7" t="s">
        <v>889</v>
      </c>
      <c r="C435" s="7" t="s">
        <v>1387</v>
      </c>
      <c r="D435" s="7" t="s">
        <v>1388</v>
      </c>
      <c r="E435" s="7" t="s">
        <v>14</v>
      </c>
      <c r="F435" s="7" t="s">
        <v>1389</v>
      </c>
      <c r="G435" s="8" t="str">
        <f>HYPERLINK("http://120.92.71.219:7080/cx_sage/public/student_show_info.shtml?userId=XNYESFGDZKXX-14495200772&amp;token=MDA2Njg5NjVlZQ","http://120.92.71.219:7080/cx_sage/public/student_show_info.shtml?userId=XNYESFGDZKXX-14495200772&amp;token=MDA2Njg5NjVlZQ")</f>
        <v>http://120.92.71.219:7080/cx_sage/public/student_show_info.shtml?userId=XNYESFGDZKXX-14495200772&amp;token=MDA2Njg5NjVlZQ</v>
      </c>
      <c r="H435" s="7" t="s">
        <v>49</v>
      </c>
      <c r="I435" s="9" t="s">
        <v>41</v>
      </c>
    </row>
    <row r="436" s="1" customFormat="1" ht="25.5" spans="1:9">
      <c r="A436" s="7" t="s">
        <v>10</v>
      </c>
      <c r="B436" s="7" t="s">
        <v>889</v>
      </c>
      <c r="C436" s="7" t="s">
        <v>1390</v>
      </c>
      <c r="D436" s="7" t="s">
        <v>1391</v>
      </c>
      <c r="E436" s="7" t="s">
        <v>14</v>
      </c>
      <c r="F436" s="7" t="s">
        <v>1392</v>
      </c>
      <c r="G436" s="8" t="str">
        <f>HYPERLINK("http://120.92.71.219:7080/cx_sage/public/student_show_info.shtml?userId=XNYESFGDZKXX-14495200774&amp;token=YzI4MjQyNTVmZg","http://120.92.71.219:7080/cx_sage/public/student_show_info.shtml?userId=XNYESFGDZKXX-14495200774&amp;token=YzI4MjQyNTVmZg")</f>
        <v>http://120.92.71.219:7080/cx_sage/public/student_show_info.shtml?userId=XNYESFGDZKXX-14495200774&amp;token=YzI4MjQyNTVmZg</v>
      </c>
      <c r="H436" s="7" t="s">
        <v>58</v>
      </c>
      <c r="I436" s="9" t="s">
        <v>41</v>
      </c>
    </row>
    <row r="437" s="1" customFormat="1" ht="25.5" spans="1:9">
      <c r="A437" s="7" t="s">
        <v>10</v>
      </c>
      <c r="B437" s="7" t="s">
        <v>889</v>
      </c>
      <c r="C437" s="7" t="s">
        <v>1393</v>
      </c>
      <c r="D437" s="7" t="s">
        <v>1394</v>
      </c>
      <c r="E437" s="7" t="s">
        <v>14</v>
      </c>
      <c r="F437" s="7" t="s">
        <v>1395</v>
      </c>
      <c r="G437" s="8" t="str">
        <f>HYPERLINK("http://120.92.71.219:7080/cx_sage/public/student_show_info.shtml?userId=XNYESFGDZKXX-14495200778&amp;token=ZDVkM2FkNGQ1NQ","http://120.92.71.219:7080/cx_sage/public/student_show_info.shtml?userId=XNYESFGDZKXX-14495200778&amp;token=ZDVkM2FkNGQ1NQ")</f>
        <v>http://120.92.71.219:7080/cx_sage/public/student_show_info.shtml?userId=XNYESFGDZKXX-14495200778&amp;token=ZDVkM2FkNGQ1NQ</v>
      </c>
      <c r="H437" s="7" t="s">
        <v>826</v>
      </c>
      <c r="I437" s="9" t="s">
        <v>161</v>
      </c>
    </row>
    <row r="438" s="1" customFormat="1" ht="25.5" spans="1:9">
      <c r="A438" s="7" t="s">
        <v>10</v>
      </c>
      <c r="B438" s="7" t="s">
        <v>889</v>
      </c>
      <c r="C438" s="7" t="s">
        <v>1396</v>
      </c>
      <c r="D438" s="7" t="s">
        <v>1397</v>
      </c>
      <c r="E438" s="7" t="s">
        <v>14</v>
      </c>
      <c r="F438" s="7" t="s">
        <v>1398</v>
      </c>
      <c r="G438" s="8" t="str">
        <f>HYPERLINK("http://120.92.71.219:7080/cx_sage/public/student_show_info.shtml?userId=XNYESFGDZKXX-14495200783&amp;token=MDllMWQyY2M1Yw","http://120.92.71.219:7080/cx_sage/public/student_show_info.shtml?userId=XNYESFGDZKXX-14495200783&amp;token=MDllMWQyY2M1Yw")</f>
        <v>http://120.92.71.219:7080/cx_sage/public/student_show_info.shtml?userId=XNYESFGDZKXX-14495200783&amp;token=MDllMWQyY2M1Yw</v>
      </c>
      <c r="H438" s="7" t="s">
        <v>335</v>
      </c>
      <c r="I438" s="9" t="s">
        <v>41</v>
      </c>
    </row>
    <row r="439" s="1" customFormat="1" ht="25.5" spans="1:9">
      <c r="A439" s="7" t="s">
        <v>10</v>
      </c>
      <c r="B439" s="7" t="s">
        <v>889</v>
      </c>
      <c r="C439" s="7" t="s">
        <v>1399</v>
      </c>
      <c r="D439" s="7" t="s">
        <v>1400</v>
      </c>
      <c r="E439" s="7" t="s">
        <v>14</v>
      </c>
      <c r="F439" s="7" t="s">
        <v>1401</v>
      </c>
      <c r="G439" s="8" t="str">
        <f>HYPERLINK("http://120.92.71.219:7080/cx_sage/public/student_show_info.shtml?userId=XNYESFGDZKXX-14495200787&amp;token=YjYwMmYzNzBlZA","http://120.92.71.219:7080/cx_sage/public/student_show_info.shtml?userId=XNYESFGDZKXX-14495200787&amp;token=YjYwMmYzNzBlZA")</f>
        <v>http://120.92.71.219:7080/cx_sage/public/student_show_info.shtml?userId=XNYESFGDZKXX-14495200787&amp;token=YjYwMmYzNzBlZA</v>
      </c>
      <c r="H439" s="7" t="s">
        <v>567</v>
      </c>
      <c r="I439" s="9" t="s">
        <v>64</v>
      </c>
    </row>
    <row r="440" s="1" customFormat="1" ht="25.5" spans="1:9">
      <c r="A440" s="7" t="s">
        <v>10</v>
      </c>
      <c r="B440" s="7" t="s">
        <v>889</v>
      </c>
      <c r="C440" s="7" t="s">
        <v>1402</v>
      </c>
      <c r="D440" s="7" t="s">
        <v>1403</v>
      </c>
      <c r="E440" s="7" t="s">
        <v>14</v>
      </c>
      <c r="F440" s="7" t="s">
        <v>1404</v>
      </c>
      <c r="G440" s="8" t="str">
        <f>HYPERLINK("http://120.92.71.219:7080/cx_sage/public/student_show_info.shtml?userId=XNYESFGDZKXX-14495200788&amp;token=YjA0MWU2ZjA3MA","http://120.92.71.219:7080/cx_sage/public/student_show_info.shtml?userId=XNYESFGDZKXX-14495200788&amp;token=YjA0MWU2ZjA3MA")</f>
        <v>http://120.92.71.219:7080/cx_sage/public/student_show_info.shtml?userId=XNYESFGDZKXX-14495200788&amp;token=YjA0MWU2ZjA3MA</v>
      </c>
      <c r="H440" s="7" t="s">
        <v>870</v>
      </c>
      <c r="I440" s="9" t="s">
        <v>73</v>
      </c>
    </row>
    <row r="441" s="1" customFormat="1" ht="25.5" spans="1:9">
      <c r="A441" s="7" t="s">
        <v>10</v>
      </c>
      <c r="B441" s="7" t="s">
        <v>889</v>
      </c>
      <c r="C441" s="7" t="s">
        <v>1405</v>
      </c>
      <c r="D441" s="7" t="s">
        <v>1406</v>
      </c>
      <c r="E441" s="7" t="s">
        <v>14</v>
      </c>
      <c r="F441" s="7" t="s">
        <v>1407</v>
      </c>
      <c r="G441" s="8" t="str">
        <f>HYPERLINK("http://120.92.71.219:7080/cx_sage/public/student_show_info.shtml?userId=XNYESFGDZKXX-14495200790&amp;token=OTk5OTIxNWE3ZQ","http://120.92.71.219:7080/cx_sage/public/student_show_info.shtml?userId=XNYESFGDZKXX-14495200790&amp;token=OTk5OTIxNWE3ZQ")</f>
        <v>http://120.92.71.219:7080/cx_sage/public/student_show_info.shtml?userId=XNYESFGDZKXX-14495200790&amp;token=OTk5OTIxNWE3ZQ</v>
      </c>
      <c r="H441" s="7" t="s">
        <v>35</v>
      </c>
      <c r="I441" s="9" t="s">
        <v>54</v>
      </c>
    </row>
    <row r="442" s="1" customFormat="1" ht="25.5" spans="1:9">
      <c r="A442" s="7" t="s">
        <v>10</v>
      </c>
      <c r="B442" s="7" t="s">
        <v>889</v>
      </c>
      <c r="C442" s="7" t="s">
        <v>1408</v>
      </c>
      <c r="D442" s="7" t="s">
        <v>1409</v>
      </c>
      <c r="E442" s="7" t="s">
        <v>14</v>
      </c>
      <c r="F442" s="7" t="s">
        <v>1410</v>
      </c>
      <c r="G442" s="8" t="str">
        <f>HYPERLINK("http://120.92.71.219:7080/cx_sage/public/student_show_info.shtml?userId=XNYESFGDZKXX-14495200791&amp;token=NjZiZDEwMDZjNA","http://120.92.71.219:7080/cx_sage/public/student_show_info.shtml?userId=XNYESFGDZKXX-14495200791&amp;token=NjZiZDEwMDZjNA")</f>
        <v>http://120.92.71.219:7080/cx_sage/public/student_show_info.shtml?userId=XNYESFGDZKXX-14495200791&amp;token=NjZiZDEwMDZjNA</v>
      </c>
      <c r="H442" s="7" t="s">
        <v>246</v>
      </c>
      <c r="I442" s="9" t="s">
        <v>81</v>
      </c>
    </row>
    <row r="443" s="1" customFormat="1" ht="25.5" spans="1:9">
      <c r="A443" s="7" t="s">
        <v>10</v>
      </c>
      <c r="B443" s="7" t="s">
        <v>889</v>
      </c>
      <c r="C443" s="7" t="s">
        <v>1411</v>
      </c>
      <c r="D443" s="7" t="s">
        <v>1412</v>
      </c>
      <c r="E443" s="7" t="s">
        <v>14</v>
      </c>
      <c r="F443" s="7" t="s">
        <v>1413</v>
      </c>
      <c r="G443" s="8" t="str">
        <f>HYPERLINK("http://120.92.71.219:7080/cx_sage/public/student_show_info.shtml?userId=XNYESFGDZKXX-14495200792&amp;token=ZDFmYmQ5N2FiNQ","http://120.92.71.219:7080/cx_sage/public/student_show_info.shtml?userId=XNYESFGDZKXX-14495200792&amp;token=ZDFmYmQ5N2FiNQ")</f>
        <v>http://120.92.71.219:7080/cx_sage/public/student_show_info.shtml?userId=XNYESFGDZKXX-14495200792&amp;token=ZDFmYmQ5N2FiNQ</v>
      </c>
      <c r="H443" s="7" t="s">
        <v>123</v>
      </c>
      <c r="I443" s="9" t="s">
        <v>124</v>
      </c>
    </row>
    <row r="444" s="1" customFormat="1" ht="25.5" spans="1:9">
      <c r="A444" s="7" t="s">
        <v>10</v>
      </c>
      <c r="B444" s="7" t="s">
        <v>889</v>
      </c>
      <c r="C444" s="7" t="s">
        <v>1414</v>
      </c>
      <c r="D444" s="7" t="s">
        <v>1415</v>
      </c>
      <c r="E444" s="7" t="s">
        <v>14</v>
      </c>
      <c r="F444" s="7" t="s">
        <v>1416</v>
      </c>
      <c r="G444" s="8" t="str">
        <f>HYPERLINK("http://120.92.71.219:7080/cx_sage/public/student_show_info.shtml?userId=XNYESFGDZKXX-14495200795&amp;token=NjliM2UzMTZjNw","http://120.92.71.219:7080/cx_sage/public/student_show_info.shtml?userId=XNYESFGDZKXX-14495200795&amp;token=NjliM2UzMTZjNw")</f>
        <v>http://120.92.71.219:7080/cx_sage/public/student_show_info.shtml?userId=XNYESFGDZKXX-14495200795&amp;token=NjliM2UzMTZjNw</v>
      </c>
      <c r="H444" s="7" t="s">
        <v>63</v>
      </c>
      <c r="I444" s="9" t="s">
        <v>26</v>
      </c>
    </row>
    <row r="445" s="1" customFormat="1" ht="25.5" spans="1:9">
      <c r="A445" s="7" t="s">
        <v>10</v>
      </c>
      <c r="B445" s="7" t="s">
        <v>889</v>
      </c>
      <c r="C445" s="7" t="s">
        <v>1417</v>
      </c>
      <c r="D445" s="7" t="s">
        <v>1418</v>
      </c>
      <c r="E445" s="7" t="s">
        <v>14</v>
      </c>
      <c r="F445" s="7" t="s">
        <v>1419</v>
      </c>
      <c r="G445" s="8" t="str">
        <f>HYPERLINK("http://120.92.71.219:7080/cx_sage/public/student_show_info.shtml?userId=XNYESFGDZKXX-14495200803&amp;token=YTNiNGFiOWNmYQ","http://120.92.71.219:7080/cx_sage/public/student_show_info.shtml?userId=XNYESFGDZKXX-14495200803&amp;token=YTNiNGFiOWNmYQ")</f>
        <v>http://120.92.71.219:7080/cx_sage/public/student_show_info.shtml?userId=XNYESFGDZKXX-14495200803&amp;token=YTNiNGFiOWNmYQ</v>
      </c>
      <c r="H445" s="7" t="s">
        <v>370</v>
      </c>
      <c r="I445" s="9" t="s">
        <v>54</v>
      </c>
    </row>
    <row r="446" s="1" customFormat="1" ht="25.5" spans="1:9">
      <c r="A446" s="7" t="s">
        <v>10</v>
      </c>
      <c r="B446" s="7" t="s">
        <v>889</v>
      </c>
      <c r="C446" s="7" t="s">
        <v>1420</v>
      </c>
      <c r="D446" s="7" t="s">
        <v>1421</v>
      </c>
      <c r="E446" s="7" t="s">
        <v>14</v>
      </c>
      <c r="F446" s="7" t="s">
        <v>1422</v>
      </c>
      <c r="G446" s="8" t="str">
        <f>HYPERLINK("http://120.92.71.219:7080/cx_sage/public/student_show_info.shtml?userId=XNYESFGDZKXX-14495200805&amp;token=MTBiM2I2N2RlMw","http://120.92.71.219:7080/cx_sage/public/student_show_info.shtml?userId=XNYESFGDZKXX-14495200805&amp;token=MTBiM2I2N2RlMw")</f>
        <v>http://120.92.71.219:7080/cx_sage/public/student_show_info.shtml?userId=XNYESFGDZKXX-14495200805&amp;token=MTBiM2I2N2RlMw</v>
      </c>
      <c r="H446" s="7" t="s">
        <v>214</v>
      </c>
      <c r="I446" s="9" t="s">
        <v>129</v>
      </c>
    </row>
    <row r="447" s="1" customFormat="1" ht="25.5" spans="1:9">
      <c r="A447" s="7" t="s">
        <v>10</v>
      </c>
      <c r="B447" s="7" t="s">
        <v>889</v>
      </c>
      <c r="C447" s="7" t="s">
        <v>1423</v>
      </c>
      <c r="D447" s="7" t="s">
        <v>1424</v>
      </c>
      <c r="E447" s="7" t="s">
        <v>14</v>
      </c>
      <c r="F447" s="7" t="s">
        <v>1425</v>
      </c>
      <c r="G447" s="8" t="str">
        <f>HYPERLINK("http://120.92.71.219:7080/cx_sage/public/student_show_info.shtml?userId=XNYESFGDZKXX-14495200808&amp;token=MTVhYWIzNTE0Yw","http://120.92.71.219:7080/cx_sage/public/student_show_info.shtml?userId=XNYESFGDZKXX-14495200808&amp;token=MTVhYWIzNTE0Yw")</f>
        <v>http://120.92.71.219:7080/cx_sage/public/student_show_info.shtml?userId=XNYESFGDZKXX-14495200808&amp;token=MTVhYWIzNTE0Yw</v>
      </c>
      <c r="H447" s="7" t="s">
        <v>169</v>
      </c>
      <c r="I447" s="9" t="s">
        <v>17</v>
      </c>
    </row>
    <row r="448" s="1" customFormat="1" ht="25.5" spans="1:9">
      <c r="A448" s="7" t="s">
        <v>10</v>
      </c>
      <c r="B448" s="7" t="s">
        <v>889</v>
      </c>
      <c r="C448" s="7" t="s">
        <v>1426</v>
      </c>
      <c r="D448" s="7" t="s">
        <v>1427</v>
      </c>
      <c r="E448" s="7" t="s">
        <v>14</v>
      </c>
      <c r="F448" s="7" t="s">
        <v>1428</v>
      </c>
      <c r="G448" s="8" t="str">
        <f>HYPERLINK("http://120.92.71.219:7080/cx_sage/public/student_show_info.shtml?userId=XNYESFGDZKXX-14495200810&amp;token=NTU4YWMwNTJmNA","http://120.92.71.219:7080/cx_sage/public/student_show_info.shtml?userId=XNYESFGDZKXX-14495200810&amp;token=NTU4YWMwNTJmNA")</f>
        <v>http://120.92.71.219:7080/cx_sage/public/student_show_info.shtml?userId=XNYESFGDZKXX-14495200810&amp;token=NTU4YWMwNTJmNA</v>
      </c>
      <c r="H448" s="7" t="s">
        <v>88</v>
      </c>
      <c r="I448" s="9" t="s">
        <v>203</v>
      </c>
    </row>
    <row r="449" s="1" customFormat="1" ht="25.5" spans="1:9">
      <c r="A449" s="7" t="s">
        <v>10</v>
      </c>
      <c r="B449" s="7" t="s">
        <v>889</v>
      </c>
      <c r="C449" s="7" t="s">
        <v>1429</v>
      </c>
      <c r="D449" s="7" t="s">
        <v>1430</v>
      </c>
      <c r="E449" s="7" t="s">
        <v>14</v>
      </c>
      <c r="F449" s="7" t="s">
        <v>1431</v>
      </c>
      <c r="G449" s="8" t="str">
        <f>HYPERLINK("http://120.92.71.219:7080/cx_sage/public/student_show_info.shtml?userId=XNYESFGDZKXX-14495200811&amp;token=Y2I5NGEyMjZjNQ","http://120.92.71.219:7080/cx_sage/public/student_show_info.shtml?userId=XNYESFGDZKXX-14495200811&amp;token=Y2I5NGEyMjZjNQ")</f>
        <v>http://120.92.71.219:7080/cx_sage/public/student_show_info.shtml?userId=XNYESFGDZKXX-14495200811&amp;token=Y2I5NGEyMjZjNQ</v>
      </c>
      <c r="H449" s="7" t="s">
        <v>246</v>
      </c>
      <c r="I449" s="9" t="s">
        <v>119</v>
      </c>
    </row>
    <row r="450" s="1" customFormat="1" ht="25.5" spans="1:9">
      <c r="A450" s="7" t="s">
        <v>10</v>
      </c>
      <c r="B450" s="7" t="s">
        <v>889</v>
      </c>
      <c r="C450" s="7" t="s">
        <v>1432</v>
      </c>
      <c r="D450" s="7" t="s">
        <v>1433</v>
      </c>
      <c r="E450" s="7" t="s">
        <v>14</v>
      </c>
      <c r="F450" s="7" t="s">
        <v>1434</v>
      </c>
      <c r="G450" s="8" t="str">
        <f>HYPERLINK("http://120.92.71.219:7080/cx_sage/public/student_show_info.shtml?userId=XNYESFGDZKXX-14495200815&amp;token=NTFjZWQ4YTBjYQ","http://120.92.71.219:7080/cx_sage/public/student_show_info.shtml?userId=XNYESFGDZKXX-14495200815&amp;token=NTFjZWQ4YTBjYQ")</f>
        <v>http://120.92.71.219:7080/cx_sage/public/student_show_info.shtml?userId=XNYESFGDZKXX-14495200815&amp;token=NTFjZWQ4YTBjYQ</v>
      </c>
      <c r="H450" s="7" t="s">
        <v>68</v>
      </c>
      <c r="I450" s="9" t="s">
        <v>483</v>
      </c>
    </row>
    <row r="451" s="1" customFormat="1" ht="25.5" spans="1:9">
      <c r="A451" s="7" t="s">
        <v>10</v>
      </c>
      <c r="B451" s="7" t="s">
        <v>889</v>
      </c>
      <c r="C451" s="7" t="s">
        <v>1435</v>
      </c>
      <c r="D451" s="7" t="s">
        <v>1436</v>
      </c>
      <c r="E451" s="7" t="s">
        <v>14</v>
      </c>
      <c r="F451" s="7" t="s">
        <v>1437</v>
      </c>
      <c r="G451" s="8" t="str">
        <f>HYPERLINK("http://120.92.71.219:7080/cx_sage/public/student_show_info.shtml?userId=XNYESFGDZKXX-14495200816&amp;token=ZWU0OTFmYjA1Zg","http://120.92.71.219:7080/cx_sage/public/student_show_info.shtml?userId=XNYESFGDZKXX-14495200816&amp;token=ZWU0OTFmYjA1Zg")</f>
        <v>http://120.92.71.219:7080/cx_sage/public/student_show_info.shtml?userId=XNYESFGDZKXX-14495200816&amp;token=ZWU0OTFmYjA1Zg</v>
      </c>
      <c r="H451" s="7" t="s">
        <v>896</v>
      </c>
      <c r="I451" s="9" t="s">
        <v>31</v>
      </c>
    </row>
    <row r="452" s="1" customFormat="1" ht="25.5" spans="1:9">
      <c r="A452" s="7" t="s">
        <v>10</v>
      </c>
      <c r="B452" s="7" t="s">
        <v>889</v>
      </c>
      <c r="C452" s="7" t="s">
        <v>1438</v>
      </c>
      <c r="D452" s="7" t="s">
        <v>1439</v>
      </c>
      <c r="E452" s="7" t="s">
        <v>14</v>
      </c>
      <c r="F452" s="7" t="s">
        <v>1440</v>
      </c>
      <c r="G452" s="8" t="str">
        <f>HYPERLINK("http://120.92.71.219:7080/cx_sage/public/student_show_info.shtml?userId=XNYESFGDZKXX-14495200818&amp;token=NjdlY2Q4Y2IyNg","http://120.92.71.219:7080/cx_sage/public/student_show_info.shtml?userId=XNYESFGDZKXX-14495200818&amp;token=NjdlY2Q4Y2IyNg")</f>
        <v>http://120.92.71.219:7080/cx_sage/public/student_show_info.shtml?userId=XNYESFGDZKXX-14495200818&amp;token=NjdlY2Q4Y2IyNg</v>
      </c>
      <c r="H452" s="7" t="s">
        <v>118</v>
      </c>
      <c r="I452" s="9" t="s">
        <v>77</v>
      </c>
    </row>
    <row r="453" s="1" customFormat="1" ht="25.5" spans="1:9">
      <c r="A453" s="7" t="s">
        <v>10</v>
      </c>
      <c r="B453" s="7" t="s">
        <v>889</v>
      </c>
      <c r="C453" s="7" t="s">
        <v>1441</v>
      </c>
      <c r="D453" s="7" t="s">
        <v>1442</v>
      </c>
      <c r="E453" s="7" t="s">
        <v>14</v>
      </c>
      <c r="F453" s="7" t="s">
        <v>1443</v>
      </c>
      <c r="G453" s="8" t="str">
        <f>HYPERLINK("http://120.92.71.219:7080/cx_sage/public/student_show_info.shtml?userId=XNYESFGDZKXX-14495200821&amp;token=YWU3ZWYwMjY2Yw","http://120.92.71.219:7080/cx_sage/public/student_show_info.shtml?userId=XNYESFGDZKXX-14495200821&amp;token=YWU3ZWYwMjY2Yw")</f>
        <v>http://120.92.71.219:7080/cx_sage/public/student_show_info.shtml?userId=XNYESFGDZKXX-14495200821&amp;token=YWU3ZWYwMjY2Yw</v>
      </c>
      <c r="H453" s="7" t="s">
        <v>58</v>
      </c>
      <c r="I453" s="9" t="s">
        <v>41</v>
      </c>
    </row>
    <row r="454" s="1" customFormat="1" ht="25.5" spans="1:9">
      <c r="A454" s="7" t="s">
        <v>10</v>
      </c>
      <c r="B454" s="7" t="s">
        <v>889</v>
      </c>
      <c r="C454" s="7" t="s">
        <v>1444</v>
      </c>
      <c r="D454" s="7" t="s">
        <v>1445</v>
      </c>
      <c r="E454" s="7" t="s">
        <v>14</v>
      </c>
      <c r="F454" s="7" t="s">
        <v>1446</v>
      </c>
      <c r="G454" s="8" t="str">
        <f>HYPERLINK("http://120.92.71.219:7080/cx_sage/public/student_show_info.shtml?userId=XNYESFGDZKXX-14495200822&amp;token=NWRjOGEzYmIzNQ","http://120.92.71.219:7080/cx_sage/public/student_show_info.shtml?userId=XNYESFGDZKXX-14495200822&amp;token=NWRjOGEzYmIzNQ")</f>
        <v>http://120.92.71.219:7080/cx_sage/public/student_show_info.shtml?userId=XNYESFGDZKXX-14495200822&amp;token=NWRjOGEzYmIzNQ</v>
      </c>
      <c r="H454" s="7" t="s">
        <v>192</v>
      </c>
      <c r="I454" s="9" t="s">
        <v>26</v>
      </c>
    </row>
    <row r="455" s="1" customFormat="1" ht="25.5" spans="1:9">
      <c r="A455" s="7" t="s">
        <v>10</v>
      </c>
      <c r="B455" s="7" t="s">
        <v>889</v>
      </c>
      <c r="C455" s="7" t="s">
        <v>1447</v>
      </c>
      <c r="D455" s="7" t="s">
        <v>1448</v>
      </c>
      <c r="E455" s="7" t="s">
        <v>14</v>
      </c>
      <c r="F455" s="7" t="s">
        <v>1449</v>
      </c>
      <c r="G455" s="8" t="str">
        <f>HYPERLINK("http://120.92.71.219:7080/cx_sage/public/student_show_info.shtml?userId=XNYESFGDZKXX-14495200823&amp;token=YTUyNjVkNTNkZA","http://120.92.71.219:7080/cx_sage/public/student_show_info.shtml?userId=XNYESFGDZKXX-14495200823&amp;token=YTUyNjVkNTNkZA")</f>
        <v>http://120.92.71.219:7080/cx_sage/public/student_show_info.shtml?userId=XNYESFGDZKXX-14495200823&amp;token=YTUyNjVkNTNkZA</v>
      </c>
      <c r="H455" s="7" t="s">
        <v>192</v>
      </c>
      <c r="I455" s="9" t="s">
        <v>41</v>
      </c>
    </row>
    <row r="456" s="1" customFormat="1" ht="25.5" spans="1:9">
      <c r="A456" s="7" t="s">
        <v>10</v>
      </c>
      <c r="B456" s="7" t="s">
        <v>889</v>
      </c>
      <c r="C456" s="7" t="s">
        <v>1450</v>
      </c>
      <c r="D456" s="7" t="s">
        <v>1451</v>
      </c>
      <c r="E456" s="7" t="s">
        <v>14</v>
      </c>
      <c r="F456" s="7" t="s">
        <v>1452</v>
      </c>
      <c r="G456" s="8" t="str">
        <f>HYPERLINK("http://120.92.71.219:7080/cx_sage/public/student_show_info.shtml?userId=XNYESFGDZKXX-14495200824&amp;token=YjdmZTI1ZmJkMw","http://120.92.71.219:7080/cx_sage/public/student_show_info.shtml?userId=XNYESFGDZKXX-14495200824&amp;token=YjdmZTI1ZmJkMw")</f>
        <v>http://120.92.71.219:7080/cx_sage/public/student_show_info.shtml?userId=XNYESFGDZKXX-14495200824&amp;token=YjdmZTI1ZmJkMw</v>
      </c>
      <c r="H456" s="7" t="s">
        <v>35</v>
      </c>
      <c r="I456" s="9" t="s">
        <v>81</v>
      </c>
    </row>
    <row r="457" s="1" customFormat="1" ht="25.5" spans="1:9">
      <c r="A457" s="7" t="s">
        <v>10</v>
      </c>
      <c r="B457" s="7" t="s">
        <v>889</v>
      </c>
      <c r="C457" s="7" t="s">
        <v>1453</v>
      </c>
      <c r="D457" s="7" t="s">
        <v>1454</v>
      </c>
      <c r="E457" s="7" t="s">
        <v>14</v>
      </c>
      <c r="F457" s="7" t="s">
        <v>1455</v>
      </c>
      <c r="G457" s="8" t="str">
        <f>HYPERLINK("http://120.92.71.219:7080/cx_sage/public/student_show_info.shtml?userId=XNYESFGDZKXX-14495200826&amp;token=NmY3NDEwN2JmNA","http://120.92.71.219:7080/cx_sage/public/student_show_info.shtml?userId=XNYESFGDZKXX-14495200826&amp;token=NmY3NDEwN2JmNA")</f>
        <v>http://120.92.71.219:7080/cx_sage/public/student_show_info.shtml?userId=XNYESFGDZKXX-14495200826&amp;token=NmY3NDEwN2JmNA</v>
      </c>
      <c r="H457" s="7" t="s">
        <v>157</v>
      </c>
      <c r="I457" s="9" t="s">
        <v>81</v>
      </c>
    </row>
    <row r="458" s="1" customFormat="1" ht="25.5" spans="1:9">
      <c r="A458" s="7" t="s">
        <v>10</v>
      </c>
      <c r="B458" s="7" t="s">
        <v>889</v>
      </c>
      <c r="C458" s="7" t="s">
        <v>1456</v>
      </c>
      <c r="D458" s="7" t="s">
        <v>1457</v>
      </c>
      <c r="E458" s="7" t="s">
        <v>14</v>
      </c>
      <c r="F458" s="7" t="s">
        <v>1458</v>
      </c>
      <c r="G458" s="8" t="str">
        <f>HYPERLINK("http://120.92.71.219:7080/cx_sage/public/student_show_info.shtml?userId=XNYESFGDZKXX-14495200827&amp;token=MzUyMjQyOTIxZg","http://120.92.71.219:7080/cx_sage/public/student_show_info.shtml?userId=XNYESFGDZKXX-14495200827&amp;token=MzUyMjQyOTIxZg")</f>
        <v>http://120.92.71.219:7080/cx_sage/public/student_show_info.shtml?userId=XNYESFGDZKXX-14495200827&amp;token=MzUyMjQyOTIxZg</v>
      </c>
      <c r="H458" s="7" t="s">
        <v>416</v>
      </c>
      <c r="I458" s="9" t="s">
        <v>77</v>
      </c>
    </row>
    <row r="459" s="1" customFormat="1" ht="25.5" spans="1:9">
      <c r="A459" s="7" t="s">
        <v>10</v>
      </c>
      <c r="B459" s="7" t="s">
        <v>889</v>
      </c>
      <c r="C459" s="7" t="s">
        <v>1459</v>
      </c>
      <c r="D459" s="7" t="s">
        <v>1460</v>
      </c>
      <c r="E459" s="7" t="s">
        <v>14</v>
      </c>
      <c r="F459" s="7" t="s">
        <v>1461</v>
      </c>
      <c r="G459" s="8" t="str">
        <f>HYPERLINK("http://120.92.71.219:7080/cx_sage/public/student_show_info.shtml?userId=XNYESFGDZKXX-14495200830&amp;token=YWU5OGJlNjhiYw","http://120.92.71.219:7080/cx_sage/public/student_show_info.shtml?userId=XNYESFGDZKXX-14495200830&amp;token=YWU5OGJlNjhiYw")</f>
        <v>http://120.92.71.219:7080/cx_sage/public/student_show_info.shtml?userId=XNYESFGDZKXX-14495200830&amp;token=YWU5OGJlNjhiYw</v>
      </c>
      <c r="H459" s="7" t="s">
        <v>45</v>
      </c>
      <c r="I459" s="9" t="s">
        <v>36</v>
      </c>
    </row>
    <row r="460" s="1" customFormat="1" ht="25.5" spans="1:9">
      <c r="A460" s="7" t="s">
        <v>10</v>
      </c>
      <c r="B460" s="7" t="s">
        <v>889</v>
      </c>
      <c r="C460" s="7" t="s">
        <v>1462</v>
      </c>
      <c r="D460" s="7" t="s">
        <v>1463</v>
      </c>
      <c r="E460" s="7" t="s">
        <v>14</v>
      </c>
      <c r="F460" s="7" t="s">
        <v>1464</v>
      </c>
      <c r="G460" s="8" t="str">
        <f>HYPERLINK("http://120.92.71.219:7080/cx_sage/public/student_show_info.shtml?userId=XNYESFGDZKXX-14495200831&amp;token=Nzk0MzYxODZhNg","http://120.92.71.219:7080/cx_sage/public/student_show_info.shtml?userId=XNYESFGDZKXX-14495200831&amp;token=Nzk0MzYxODZhNg")</f>
        <v>http://120.92.71.219:7080/cx_sage/public/student_show_info.shtml?userId=XNYESFGDZKXX-14495200831&amp;token=Nzk0MzYxODZhNg</v>
      </c>
      <c r="H460" s="7" t="s">
        <v>416</v>
      </c>
      <c r="I460" s="9" t="s">
        <v>59</v>
      </c>
    </row>
    <row r="461" s="1" customFormat="1" ht="25.5" spans="1:9">
      <c r="A461" s="7" t="s">
        <v>10</v>
      </c>
      <c r="B461" s="7" t="s">
        <v>889</v>
      </c>
      <c r="C461" s="7" t="s">
        <v>1465</v>
      </c>
      <c r="D461" s="7" t="s">
        <v>1466</v>
      </c>
      <c r="E461" s="7" t="s">
        <v>14</v>
      </c>
      <c r="F461" s="7" t="s">
        <v>1467</v>
      </c>
      <c r="G461" s="8" t="str">
        <f>HYPERLINK("http://120.92.71.219:7080/cx_sage/public/student_show_info.shtml?userId=XNYESFGDZKXX-14495200833&amp;token=ZTFkODNlZmU1ZA","http://120.92.71.219:7080/cx_sage/public/student_show_info.shtml?userId=XNYESFGDZKXX-14495200833&amp;token=ZTFkODNlZmU1ZA")</f>
        <v>http://120.92.71.219:7080/cx_sage/public/student_show_info.shtml?userId=XNYESFGDZKXX-14495200833&amp;token=ZTFkODNlZmU1ZA</v>
      </c>
      <c r="H461" s="7" t="s">
        <v>30</v>
      </c>
      <c r="I461" s="9" t="s">
        <v>41</v>
      </c>
    </row>
    <row r="462" s="1" customFormat="1" ht="25.5" spans="1:9">
      <c r="A462" s="7" t="s">
        <v>10</v>
      </c>
      <c r="B462" s="7" t="s">
        <v>889</v>
      </c>
      <c r="C462" s="7" t="s">
        <v>1468</v>
      </c>
      <c r="D462" s="7" t="s">
        <v>1469</v>
      </c>
      <c r="E462" s="7" t="s">
        <v>14</v>
      </c>
      <c r="F462" s="7" t="s">
        <v>1470</v>
      </c>
      <c r="G462" s="8" t="str">
        <f>HYPERLINK("http://120.92.71.219:7080/cx_sage/public/student_show_info.shtml?userId=XNYESFGDZKXX-14495200834&amp;token=YWJkMWJiN2RjMw","http://120.92.71.219:7080/cx_sage/public/student_show_info.shtml?userId=XNYESFGDZKXX-14495200834&amp;token=YWJkMWJiN2RjMw")</f>
        <v>http://120.92.71.219:7080/cx_sage/public/student_show_info.shtml?userId=XNYESFGDZKXX-14495200834&amp;token=YWJkMWJiN2RjMw</v>
      </c>
      <c r="H462" s="7" t="s">
        <v>246</v>
      </c>
      <c r="I462" s="9" t="s">
        <v>59</v>
      </c>
    </row>
    <row r="463" s="1" customFormat="1" ht="25.5" spans="1:9">
      <c r="A463" s="7" t="s">
        <v>10</v>
      </c>
      <c r="B463" s="7" t="s">
        <v>889</v>
      </c>
      <c r="C463" s="7" t="s">
        <v>1471</v>
      </c>
      <c r="D463" s="7" t="s">
        <v>1472</v>
      </c>
      <c r="E463" s="7" t="s">
        <v>14</v>
      </c>
      <c r="F463" s="7" t="s">
        <v>1473</v>
      </c>
      <c r="G463" s="8" t="str">
        <f>HYPERLINK("http://120.92.71.219:7080/cx_sage/public/student_show_info.shtml?userId=XNYESFGDZKXX-14495200835&amp;token=OTIzNTFmYTA4ZQ","http://120.92.71.219:7080/cx_sage/public/student_show_info.shtml?userId=XNYESFGDZKXX-14495200835&amp;token=OTIzNTFmYTA4ZQ")</f>
        <v>http://120.92.71.219:7080/cx_sage/public/student_show_info.shtml?userId=XNYESFGDZKXX-14495200835&amp;token=OTIzNTFmYTA4ZQ</v>
      </c>
      <c r="H463" s="7" t="s">
        <v>45</v>
      </c>
      <c r="I463" s="9" t="s">
        <v>203</v>
      </c>
    </row>
    <row r="464" s="1" customFormat="1" ht="25.5" spans="1:9">
      <c r="A464" s="7" t="s">
        <v>10</v>
      </c>
      <c r="B464" s="7" t="s">
        <v>889</v>
      </c>
      <c r="C464" s="7" t="s">
        <v>1474</v>
      </c>
      <c r="D464" s="7" t="s">
        <v>1475</v>
      </c>
      <c r="E464" s="7" t="s">
        <v>14</v>
      </c>
      <c r="F464" s="7" t="s">
        <v>1476</v>
      </c>
      <c r="G464" s="8" t="str">
        <f>HYPERLINK("http://120.92.71.219:7080/cx_sage/public/student_show_info.shtml?userId=XNYESFGDZKXX-14495200837&amp;token=NGRhYjk2MTdlMQ","http://120.92.71.219:7080/cx_sage/public/student_show_info.shtml?userId=XNYESFGDZKXX-14495200837&amp;token=NGRhYjk2MTdlMQ")</f>
        <v>http://120.92.71.219:7080/cx_sage/public/student_show_info.shtml?userId=XNYESFGDZKXX-14495200837&amp;token=NGRhYjk2MTdlMQ</v>
      </c>
      <c r="H464" s="7" t="s">
        <v>142</v>
      </c>
      <c r="I464" s="9" t="s">
        <v>59</v>
      </c>
    </row>
    <row r="465" s="1" customFormat="1" ht="25.5" spans="1:9">
      <c r="A465" s="7" t="s">
        <v>10</v>
      </c>
      <c r="B465" s="7" t="s">
        <v>889</v>
      </c>
      <c r="C465" s="7" t="s">
        <v>1477</v>
      </c>
      <c r="D465" s="7" t="s">
        <v>1478</v>
      </c>
      <c r="E465" s="7" t="s">
        <v>14</v>
      </c>
      <c r="F465" s="7" t="s">
        <v>1479</v>
      </c>
      <c r="G465" s="8" t="str">
        <f>HYPERLINK("http://120.92.71.219:7080/cx_sage/public/student_show_info.shtml?userId=XNYESFGDZKXX-14495200839&amp;token=Y2Y5NTlkODg2NA","http://120.92.71.219:7080/cx_sage/public/student_show_info.shtml?userId=XNYESFGDZKXX-14495200839&amp;token=Y2Y5NTlkODg2NA")</f>
        <v>http://120.92.71.219:7080/cx_sage/public/student_show_info.shtml?userId=XNYESFGDZKXX-14495200839&amp;token=Y2Y5NTlkODg2NA</v>
      </c>
      <c r="H465" s="7" t="s">
        <v>45</v>
      </c>
      <c r="I465" s="9" t="s">
        <v>129</v>
      </c>
    </row>
    <row r="466" s="1" customFormat="1" ht="25.5" spans="1:9">
      <c r="A466" s="7" t="s">
        <v>10</v>
      </c>
      <c r="B466" s="7" t="s">
        <v>889</v>
      </c>
      <c r="C466" s="7" t="s">
        <v>1480</v>
      </c>
      <c r="D466" s="7" t="s">
        <v>1481</v>
      </c>
      <c r="E466" s="7" t="s">
        <v>14</v>
      </c>
      <c r="F466" s="7" t="s">
        <v>1482</v>
      </c>
      <c r="G466" s="8" t="str">
        <f>HYPERLINK("http://120.92.71.219:7080/cx_sage/public/student_show_info.shtml?userId=XNYESFGDZKXX-14495200840&amp;token=OWUyMWJhZTVkYw","http://120.92.71.219:7080/cx_sage/public/student_show_info.shtml?userId=XNYESFGDZKXX-14495200840&amp;token=OWUyMWJhZTVkYw")</f>
        <v>http://120.92.71.219:7080/cx_sage/public/student_show_info.shtml?userId=XNYESFGDZKXX-14495200840&amp;token=OWUyMWJhZTVkYw</v>
      </c>
      <c r="H466" s="7" t="s">
        <v>72</v>
      </c>
      <c r="I466" s="9" t="s">
        <v>73</v>
      </c>
    </row>
    <row r="467" s="1" customFormat="1" ht="25.5" spans="1:9">
      <c r="A467" s="7" t="s">
        <v>10</v>
      </c>
      <c r="B467" s="7" t="s">
        <v>889</v>
      </c>
      <c r="C467" s="7" t="s">
        <v>1483</v>
      </c>
      <c r="D467" s="7" t="s">
        <v>1484</v>
      </c>
      <c r="E467" s="7" t="s">
        <v>14</v>
      </c>
      <c r="F467" s="7" t="s">
        <v>1485</v>
      </c>
      <c r="G467" s="8" t="str">
        <f>HYPERLINK("http://120.92.71.219:7080/cx_sage/public/student_show_info.shtml?userId=XNYESFGDZKXX-14495200841&amp;token=YTc0YWIzODNlOQ","http://120.92.71.219:7080/cx_sage/public/student_show_info.shtml?userId=XNYESFGDZKXX-14495200841&amp;token=YTc0YWIzODNlOQ")</f>
        <v>http://120.92.71.219:7080/cx_sage/public/student_show_info.shtml?userId=XNYESFGDZKXX-14495200841&amp;token=YTc0YWIzODNlOQ</v>
      </c>
      <c r="H467" s="7" t="s">
        <v>16</v>
      </c>
      <c r="I467" s="9" t="s">
        <v>26</v>
      </c>
    </row>
    <row r="468" s="1" customFormat="1" ht="25.5" spans="1:9">
      <c r="A468" s="7" t="s">
        <v>10</v>
      </c>
      <c r="B468" s="7" t="s">
        <v>889</v>
      </c>
      <c r="C468" s="7" t="s">
        <v>1486</v>
      </c>
      <c r="D468" s="7" t="s">
        <v>1487</v>
      </c>
      <c r="E468" s="7" t="s">
        <v>14</v>
      </c>
      <c r="F468" s="7" t="s">
        <v>1488</v>
      </c>
      <c r="G468" s="8" t="str">
        <f>HYPERLINK("http://120.92.71.219:7080/cx_sage/public/student_show_info.shtml?userId=XNYESFGDZKXX-14495200844&amp;token=YWU3ZWFjMTQwNw","http://120.92.71.219:7080/cx_sage/public/student_show_info.shtml?userId=XNYESFGDZKXX-14495200844&amp;token=YWU3ZWFjMTQwNw")</f>
        <v>http://120.92.71.219:7080/cx_sage/public/student_show_info.shtml?userId=XNYESFGDZKXX-14495200844&amp;token=YWU3ZWFjMTQwNw</v>
      </c>
      <c r="H468" s="7" t="s">
        <v>192</v>
      </c>
      <c r="I468" s="9" t="s">
        <v>26</v>
      </c>
    </row>
    <row r="469" s="1" customFormat="1" ht="25.5" spans="1:9">
      <c r="A469" s="7" t="s">
        <v>10</v>
      </c>
      <c r="B469" s="7" t="s">
        <v>889</v>
      </c>
      <c r="C469" s="7" t="s">
        <v>1489</v>
      </c>
      <c r="D469" s="7" t="s">
        <v>1490</v>
      </c>
      <c r="E469" s="7" t="s">
        <v>14</v>
      </c>
      <c r="F469" s="7" t="s">
        <v>1491</v>
      </c>
      <c r="G469" s="8" t="str">
        <f>HYPERLINK("http://120.92.71.219:7080/cx_sage/public/student_show_info.shtml?userId=XNYESFGDZKXX-14495200847&amp;token=YTc4MTEwMTcwYg","http://120.92.71.219:7080/cx_sage/public/student_show_info.shtml?userId=XNYESFGDZKXX-14495200847&amp;token=YTc4MTEwMTcwYg")</f>
        <v>http://120.92.71.219:7080/cx_sage/public/student_show_info.shtml?userId=XNYESFGDZKXX-14495200847&amp;token=YTc4MTEwMTcwYg</v>
      </c>
      <c r="H469" s="7" t="s">
        <v>16</v>
      </c>
      <c r="I469" s="9" t="s">
        <v>968</v>
      </c>
    </row>
    <row r="470" s="1" customFormat="1" ht="25.5" spans="1:9">
      <c r="A470" s="7" t="s">
        <v>10</v>
      </c>
      <c r="B470" s="7" t="s">
        <v>889</v>
      </c>
      <c r="C470" s="7" t="s">
        <v>1492</v>
      </c>
      <c r="D470" s="7" t="s">
        <v>1493</v>
      </c>
      <c r="E470" s="7" t="s">
        <v>14</v>
      </c>
      <c r="F470" s="7" t="s">
        <v>1494</v>
      </c>
      <c r="G470" s="8" t="str">
        <f>HYPERLINK("http://120.92.71.219:7080/cx_sage/public/student_show_info.shtml?userId=XNYESFGDZKXX-14495200848&amp;token=MDQyYTE0ZGU5ZQ","http://120.92.71.219:7080/cx_sage/public/student_show_info.shtml?userId=XNYESFGDZKXX-14495200848&amp;token=MDQyYTE0ZGU5ZQ")</f>
        <v>http://120.92.71.219:7080/cx_sage/public/student_show_info.shtml?userId=XNYESFGDZKXX-14495200848&amp;token=MDQyYTE0ZGU5ZQ</v>
      </c>
      <c r="H470" s="7" t="s">
        <v>53</v>
      </c>
      <c r="I470" s="9" t="s">
        <v>41</v>
      </c>
    </row>
    <row r="471" s="1" customFormat="1" ht="25.5" spans="1:9">
      <c r="A471" s="7" t="s">
        <v>10</v>
      </c>
      <c r="B471" s="7" t="s">
        <v>889</v>
      </c>
      <c r="C471" s="7" t="s">
        <v>1495</v>
      </c>
      <c r="D471" s="7" t="s">
        <v>1496</v>
      </c>
      <c r="E471" s="7" t="s">
        <v>14</v>
      </c>
      <c r="F471" s="7" t="s">
        <v>1497</v>
      </c>
      <c r="G471" s="8" t="str">
        <f>HYPERLINK("http://120.92.71.219:7080/cx_sage/public/student_show_info.shtml?userId=XNYESFGDZKXX-14495200850&amp;token=YzliNjE5YmM1ZA","http://120.92.71.219:7080/cx_sage/public/student_show_info.shtml?userId=XNYESFGDZKXX-14495200850&amp;token=YzliNjE5YmM1ZA")</f>
        <v>http://120.92.71.219:7080/cx_sage/public/student_show_info.shtml?userId=XNYESFGDZKXX-14495200850&amp;token=YzliNjE5YmM1ZA</v>
      </c>
      <c r="H471" s="7" t="s">
        <v>40</v>
      </c>
      <c r="I471" s="9" t="s">
        <v>17</v>
      </c>
    </row>
    <row r="472" s="1" customFormat="1" ht="25.5" spans="1:9">
      <c r="A472" s="7" t="s">
        <v>10</v>
      </c>
      <c r="B472" s="7" t="s">
        <v>889</v>
      </c>
      <c r="C472" s="7" t="s">
        <v>1498</v>
      </c>
      <c r="D472" s="7" t="s">
        <v>1499</v>
      </c>
      <c r="E472" s="7" t="s">
        <v>14</v>
      </c>
      <c r="F472" s="7" t="s">
        <v>1500</v>
      </c>
      <c r="G472" s="8" t="str">
        <f>HYPERLINK("http://120.92.71.219:7080/cx_sage/public/student_show_info.shtml?userId=XNYESFGDZKXX-14495200851&amp;token=MzU3OTkzMWFhNg","http://120.92.71.219:7080/cx_sage/public/student_show_info.shtml?userId=XNYESFGDZKXX-14495200851&amp;token=MzU3OTkzMWFhNg")</f>
        <v>http://120.92.71.219:7080/cx_sage/public/student_show_info.shtml?userId=XNYESFGDZKXX-14495200851&amp;token=MzU3OTkzMWFhNg</v>
      </c>
      <c r="H472" s="7" t="s">
        <v>72</v>
      </c>
      <c r="I472" s="9" t="s">
        <v>64</v>
      </c>
    </row>
    <row r="473" s="1" customFormat="1" ht="25.5" spans="1:9">
      <c r="A473" s="7" t="s">
        <v>10</v>
      </c>
      <c r="B473" s="7" t="s">
        <v>889</v>
      </c>
      <c r="C473" s="7" t="s">
        <v>1501</v>
      </c>
      <c r="D473" s="7" t="s">
        <v>1502</v>
      </c>
      <c r="E473" s="7" t="s">
        <v>14</v>
      </c>
      <c r="F473" s="7" t="s">
        <v>1503</v>
      </c>
      <c r="G473" s="8" t="str">
        <f>HYPERLINK("http://120.92.71.219:7080/cx_sage/public/student_show_info.shtml?userId=XNYESFGDZKXX-14495200854&amp;token=NmZiNWY5NjY3OA","http://120.92.71.219:7080/cx_sage/public/student_show_info.shtml?userId=XNYESFGDZKXX-14495200854&amp;token=NmZiNWY5NjY3OA")</f>
        <v>http://120.92.71.219:7080/cx_sage/public/student_show_info.shtml?userId=XNYESFGDZKXX-14495200854&amp;token=NmZiNWY5NjY3OA</v>
      </c>
      <c r="H473" s="7" t="s">
        <v>370</v>
      </c>
      <c r="I473" s="9" t="s">
        <v>54</v>
      </c>
    </row>
    <row r="474" s="1" customFormat="1" ht="25.5" spans="1:9">
      <c r="A474" s="7" t="s">
        <v>10</v>
      </c>
      <c r="B474" s="7" t="s">
        <v>889</v>
      </c>
      <c r="C474" s="7" t="s">
        <v>1504</v>
      </c>
      <c r="D474" s="7" t="s">
        <v>544</v>
      </c>
      <c r="E474" s="7" t="s">
        <v>14</v>
      </c>
      <c r="F474" s="7" t="s">
        <v>1505</v>
      </c>
      <c r="G474" s="8" t="str">
        <f>HYPERLINK("http://120.92.71.219:7080/cx_sage/public/student_show_info.shtml?userId=XNYESFGDZKXX-14495200857&amp;token=MTBjZmExYTU5YQ","http://120.92.71.219:7080/cx_sage/public/student_show_info.shtml?userId=XNYESFGDZKXX-14495200857&amp;token=MTBjZmExYTU5YQ")</f>
        <v>http://120.92.71.219:7080/cx_sage/public/student_show_info.shtml?userId=XNYESFGDZKXX-14495200857&amp;token=MTBjZmExYTU5YQ</v>
      </c>
      <c r="H474" s="7" t="s">
        <v>246</v>
      </c>
      <c r="I474" s="9" t="s">
        <v>89</v>
      </c>
    </row>
    <row r="475" s="1" customFormat="1" ht="25.5" spans="1:9">
      <c r="A475" s="7" t="s">
        <v>10</v>
      </c>
      <c r="B475" s="7" t="s">
        <v>889</v>
      </c>
      <c r="C475" s="7" t="s">
        <v>1506</v>
      </c>
      <c r="D475" s="7" t="s">
        <v>1507</v>
      </c>
      <c r="E475" s="7" t="s">
        <v>14</v>
      </c>
      <c r="F475" s="7" t="s">
        <v>1508</v>
      </c>
      <c r="G475" s="8" t="str">
        <f>HYPERLINK("http://120.92.71.219:7080/cx_sage/public/student_show_info.shtml?userId=XNYESFGDZKXX-14495200860&amp;token=Yzc2NmE3N2ZiMg","http://120.92.71.219:7080/cx_sage/public/student_show_info.shtml?userId=XNYESFGDZKXX-14495200860&amp;token=Yzc2NmE3N2ZiMg")</f>
        <v>http://120.92.71.219:7080/cx_sage/public/student_show_info.shtml?userId=XNYESFGDZKXX-14495200860&amp;token=Yzc2NmE3N2ZiMg</v>
      </c>
      <c r="H475" s="7" t="s">
        <v>63</v>
      </c>
      <c r="I475" s="9" t="s">
        <v>475</v>
      </c>
    </row>
    <row r="476" s="1" customFormat="1" ht="25.5" spans="1:9">
      <c r="A476" s="7" t="s">
        <v>10</v>
      </c>
      <c r="B476" s="7" t="s">
        <v>889</v>
      </c>
      <c r="C476" s="7" t="s">
        <v>1509</v>
      </c>
      <c r="D476" s="7" t="s">
        <v>1510</v>
      </c>
      <c r="E476" s="7" t="s">
        <v>14</v>
      </c>
      <c r="F476" s="7" t="s">
        <v>1511</v>
      </c>
      <c r="G476" s="8" t="str">
        <f>HYPERLINK("http://120.92.71.219:7080/cx_sage/public/student_show_info.shtml?userId=XNYESFGDZKXX-14495200861&amp;token=MjFjNjhiNDg2Zg","http://120.92.71.219:7080/cx_sage/public/student_show_info.shtml?userId=XNYESFGDZKXX-14495200861&amp;token=MjFjNjhiNDg2Zg")</f>
        <v>http://120.92.71.219:7080/cx_sage/public/student_show_info.shtml?userId=XNYESFGDZKXX-14495200861&amp;token=MjFjNjhiNDg2Zg</v>
      </c>
      <c r="H476" s="7" t="s">
        <v>53</v>
      </c>
      <c r="I476" s="9" t="s">
        <v>73</v>
      </c>
    </row>
    <row r="477" s="1" customFormat="1" ht="25.5" spans="1:9">
      <c r="A477" s="7" t="s">
        <v>10</v>
      </c>
      <c r="B477" s="7" t="s">
        <v>889</v>
      </c>
      <c r="C477" s="7" t="s">
        <v>1512</v>
      </c>
      <c r="D477" s="7" t="s">
        <v>1513</v>
      </c>
      <c r="E477" s="7" t="s">
        <v>14</v>
      </c>
      <c r="F477" s="7" t="s">
        <v>1514</v>
      </c>
      <c r="G477" s="8" t="str">
        <f>HYPERLINK("http://120.92.71.219:7080/cx_sage/public/student_show_info.shtml?userId=XNYESFGDZKXX-14495200862&amp;token=MTBkMDNiNjRlNw","http://120.92.71.219:7080/cx_sage/public/student_show_info.shtml?userId=XNYESFGDZKXX-14495200862&amp;token=MTBkMDNiNjRlNw")</f>
        <v>http://120.92.71.219:7080/cx_sage/public/student_show_info.shtml?userId=XNYESFGDZKXX-14495200862&amp;token=MTBkMDNiNjRlNw</v>
      </c>
      <c r="H477" s="7" t="s">
        <v>45</v>
      </c>
      <c r="I477" s="9" t="s">
        <v>129</v>
      </c>
    </row>
    <row r="478" s="1" customFormat="1" ht="25.5" spans="1:9">
      <c r="A478" s="7" t="s">
        <v>10</v>
      </c>
      <c r="B478" s="7" t="s">
        <v>889</v>
      </c>
      <c r="C478" s="7" t="s">
        <v>1515</v>
      </c>
      <c r="D478" s="7" t="s">
        <v>1516</v>
      </c>
      <c r="E478" s="7" t="s">
        <v>14</v>
      </c>
      <c r="F478" s="7" t="s">
        <v>1517</v>
      </c>
      <c r="G478" s="8" t="str">
        <f>HYPERLINK("http://120.92.71.219:7080/cx_sage/public/student_show_info.shtml?userId=XNYESFGDZKXX-14495200863&amp;token=ZGM0ZjRjZmFiNg","http://120.92.71.219:7080/cx_sage/public/student_show_info.shtml?userId=XNYESFGDZKXX-14495200863&amp;token=ZGM0ZjRjZmFiNg")</f>
        <v>http://120.92.71.219:7080/cx_sage/public/student_show_info.shtml?userId=XNYESFGDZKXX-14495200863&amp;token=ZGM0ZjRjZmFiNg</v>
      </c>
      <c r="H478" s="7" t="s">
        <v>35</v>
      </c>
      <c r="I478" s="9" t="s">
        <v>31</v>
      </c>
    </row>
    <row r="479" s="1" customFormat="1" ht="25.5" spans="1:9">
      <c r="A479" s="7" t="s">
        <v>10</v>
      </c>
      <c r="B479" s="7" t="s">
        <v>889</v>
      </c>
      <c r="C479" s="7" t="s">
        <v>1518</v>
      </c>
      <c r="D479" s="7" t="s">
        <v>1519</v>
      </c>
      <c r="E479" s="7" t="s">
        <v>14</v>
      </c>
      <c r="F479" s="7" t="s">
        <v>1520</v>
      </c>
      <c r="G479" s="8" t="str">
        <f>HYPERLINK("http://120.92.71.219:7080/cx_sage/public/student_show_info.shtml?userId=XNYESFGDZKXX-14495200864&amp;token=YmY2YjM5OTUzOQ","http://120.92.71.219:7080/cx_sage/public/student_show_info.shtml?userId=XNYESFGDZKXX-14495200864&amp;token=YmY2YjM5OTUzOQ")</f>
        <v>http://120.92.71.219:7080/cx_sage/public/student_show_info.shtml?userId=XNYESFGDZKXX-14495200864&amp;token=YmY2YjM5OTUzOQ</v>
      </c>
      <c r="H479" s="7" t="s">
        <v>53</v>
      </c>
      <c r="I479" s="9" t="s">
        <v>77</v>
      </c>
    </row>
    <row r="480" s="1" customFormat="1" ht="25.5" spans="1:9">
      <c r="A480" s="7" t="s">
        <v>10</v>
      </c>
      <c r="B480" s="7" t="s">
        <v>889</v>
      </c>
      <c r="C480" s="7" t="s">
        <v>1521</v>
      </c>
      <c r="D480" s="7" t="s">
        <v>1522</v>
      </c>
      <c r="E480" s="7" t="s">
        <v>14</v>
      </c>
      <c r="F480" s="7" t="s">
        <v>1523</v>
      </c>
      <c r="G480" s="8" t="str">
        <f>HYPERLINK("http://120.92.71.219:7080/cx_sage/public/student_show_info.shtml?userId=XNYESFGDZKXX-14495200865&amp;token=MmQ0MGZmM2RhYw","http://120.92.71.219:7080/cx_sage/public/student_show_info.shtml?userId=XNYESFGDZKXX-14495200865&amp;token=MmQ0MGZmM2RhYw")</f>
        <v>http://120.92.71.219:7080/cx_sage/public/student_show_info.shtml?userId=XNYESFGDZKXX-14495200865&amp;token=MmQ0MGZmM2RhYw</v>
      </c>
      <c r="H480" s="7" t="s">
        <v>30</v>
      </c>
      <c r="I480" s="9" t="s">
        <v>77</v>
      </c>
    </row>
    <row r="481" s="1" customFormat="1" ht="25.5" spans="1:9">
      <c r="A481" s="7" t="s">
        <v>10</v>
      </c>
      <c r="B481" s="7" t="s">
        <v>889</v>
      </c>
      <c r="C481" s="7" t="s">
        <v>1524</v>
      </c>
      <c r="D481" s="7" t="s">
        <v>1525</v>
      </c>
      <c r="E481" s="7" t="s">
        <v>14</v>
      </c>
      <c r="F481" s="7" t="s">
        <v>1526</v>
      </c>
      <c r="G481" s="8" t="str">
        <f>HYPERLINK("http://120.92.71.219:7080/cx_sage/public/student_show_info.shtml?userId=XNYESFGDZKXX-14495200869&amp;token=NTA1YTA3ZDhkMg","http://120.92.71.219:7080/cx_sage/public/student_show_info.shtml?userId=XNYESFGDZKXX-14495200869&amp;token=NTA1YTA3ZDhkMg")</f>
        <v>http://120.92.71.219:7080/cx_sage/public/student_show_info.shtml?userId=XNYESFGDZKXX-14495200869&amp;token=NTA1YTA3ZDhkMg</v>
      </c>
      <c r="H481" s="7" t="s">
        <v>246</v>
      </c>
      <c r="I481" s="9" t="s">
        <v>89</v>
      </c>
    </row>
    <row r="482" s="1" customFormat="1" ht="25.5" spans="1:9">
      <c r="A482" s="7" t="s">
        <v>10</v>
      </c>
      <c r="B482" s="7" t="s">
        <v>889</v>
      </c>
      <c r="C482" s="7" t="s">
        <v>1527</v>
      </c>
      <c r="D482" s="7" t="s">
        <v>1528</v>
      </c>
      <c r="E482" s="7" t="s">
        <v>14</v>
      </c>
      <c r="F482" s="7" t="s">
        <v>1529</v>
      </c>
      <c r="G482" s="8" t="str">
        <f>HYPERLINK("http://120.92.71.219:7080/cx_sage/public/student_show_info.shtml?userId=XNYESFGDZKXX-14495200871&amp;token=M2QyZGRiNDRlNA","http://120.92.71.219:7080/cx_sage/public/student_show_info.shtml?userId=XNYESFGDZKXX-14495200871&amp;token=M2QyZGRiNDRlNA")</f>
        <v>http://120.92.71.219:7080/cx_sage/public/student_show_info.shtml?userId=XNYESFGDZKXX-14495200871&amp;token=M2QyZGRiNDRlNA</v>
      </c>
      <c r="H482" s="7" t="s">
        <v>96</v>
      </c>
      <c r="I482" s="9" t="s">
        <v>17</v>
      </c>
    </row>
    <row r="483" s="1" customFormat="1" ht="25.5" spans="1:9">
      <c r="A483" s="7" t="s">
        <v>10</v>
      </c>
      <c r="B483" s="7" t="s">
        <v>889</v>
      </c>
      <c r="C483" s="7" t="s">
        <v>1530</v>
      </c>
      <c r="D483" s="7" t="s">
        <v>1531</v>
      </c>
      <c r="E483" s="7" t="s">
        <v>14</v>
      </c>
      <c r="F483" s="7" t="s">
        <v>1532</v>
      </c>
      <c r="G483" s="8" t="str">
        <f>HYPERLINK("http://120.92.71.219:7080/cx_sage/public/student_show_info.shtml?userId=XNYESFGDZKXX-14495200872&amp;token=OTFjMjg3NmQ5ZQ","http://120.92.71.219:7080/cx_sage/public/student_show_info.shtml?userId=XNYESFGDZKXX-14495200872&amp;token=OTFjMjg3NmQ5ZQ")</f>
        <v>http://120.92.71.219:7080/cx_sage/public/student_show_info.shtml?userId=XNYESFGDZKXX-14495200872&amp;token=OTFjMjg3NmQ5ZQ</v>
      </c>
      <c r="H483" s="7" t="s">
        <v>169</v>
      </c>
      <c r="I483" s="9" t="s">
        <v>124</v>
      </c>
    </row>
    <row r="484" s="1" customFormat="1" ht="25.5" spans="1:9">
      <c r="A484" s="7" t="s">
        <v>10</v>
      </c>
      <c r="B484" s="7" t="s">
        <v>889</v>
      </c>
      <c r="C484" s="7" t="s">
        <v>1533</v>
      </c>
      <c r="D484" s="7" t="s">
        <v>1534</v>
      </c>
      <c r="E484" s="7" t="s">
        <v>14</v>
      </c>
      <c r="F484" s="7" t="s">
        <v>1535</v>
      </c>
      <c r="G484" s="8" t="str">
        <f>HYPERLINK("http://120.92.71.219:7080/cx_sage/public/student_show_info.shtml?userId=XNYESFGDZKXX-14495200873&amp;token=MTk3OWM3YmExZQ","http://120.92.71.219:7080/cx_sage/public/student_show_info.shtml?userId=XNYESFGDZKXX-14495200873&amp;token=MTk3OWM3YmExZQ")</f>
        <v>http://120.92.71.219:7080/cx_sage/public/student_show_info.shtml?userId=XNYESFGDZKXX-14495200873&amp;token=MTk3OWM3YmExZQ</v>
      </c>
      <c r="H484" s="7" t="s">
        <v>53</v>
      </c>
      <c r="I484" s="9" t="s">
        <v>89</v>
      </c>
    </row>
    <row r="485" s="1" customFormat="1" ht="25.5" spans="1:9">
      <c r="A485" s="7" t="s">
        <v>10</v>
      </c>
      <c r="B485" s="7" t="s">
        <v>889</v>
      </c>
      <c r="C485" s="7" t="s">
        <v>1536</v>
      </c>
      <c r="D485" s="7" t="s">
        <v>1537</v>
      </c>
      <c r="E485" s="7" t="s">
        <v>14</v>
      </c>
      <c r="F485" s="7" t="s">
        <v>1538</v>
      </c>
      <c r="G485" s="8" t="str">
        <f>HYPERLINK("http://120.92.71.219:7080/cx_sage/public/student_show_info.shtml?userId=XNYESFGDZKXX-14495200875&amp;token=ODRkYzU4NTgwMQ","http://120.92.71.219:7080/cx_sage/public/student_show_info.shtml?userId=XNYESFGDZKXX-14495200875&amp;token=ODRkYzU4NTgwMQ")</f>
        <v>http://120.92.71.219:7080/cx_sage/public/student_show_info.shtml?userId=XNYESFGDZKXX-14495200875&amp;token=ODRkYzU4NTgwMQ</v>
      </c>
      <c r="H485" s="7" t="s">
        <v>16</v>
      </c>
      <c r="I485" s="9" t="s">
        <v>26</v>
      </c>
    </row>
    <row r="486" s="1" customFormat="1" ht="25.5" spans="1:9">
      <c r="A486" s="7" t="s">
        <v>10</v>
      </c>
      <c r="B486" s="7" t="s">
        <v>889</v>
      </c>
      <c r="C486" s="7" t="s">
        <v>1539</v>
      </c>
      <c r="D486" s="7" t="s">
        <v>1540</v>
      </c>
      <c r="E486" s="7" t="s">
        <v>14</v>
      </c>
      <c r="F486" s="7" t="s">
        <v>1541</v>
      </c>
      <c r="G486" s="8" t="str">
        <f>HYPERLINK("http://120.92.71.219:7080/cx_sage/public/student_show_info.shtml?userId=XNYESFGDZKXX-14495200878&amp;token=MDVjNmMzN2ZjYg","http://120.92.71.219:7080/cx_sage/public/student_show_info.shtml?userId=XNYESFGDZKXX-14495200878&amp;token=MDVjNmMzN2ZjYg")</f>
        <v>http://120.92.71.219:7080/cx_sage/public/student_show_info.shtml?userId=XNYESFGDZKXX-14495200878&amp;token=MDVjNmMzN2ZjYg</v>
      </c>
      <c r="H486" s="7" t="s">
        <v>246</v>
      </c>
      <c r="I486" s="9" t="s">
        <v>54</v>
      </c>
    </row>
    <row r="487" s="1" customFormat="1" ht="25.5" spans="1:9">
      <c r="A487" s="7" t="s">
        <v>10</v>
      </c>
      <c r="B487" s="7" t="s">
        <v>889</v>
      </c>
      <c r="C487" s="7" t="s">
        <v>1542</v>
      </c>
      <c r="D487" s="7" t="s">
        <v>1543</v>
      </c>
      <c r="E487" s="7" t="s">
        <v>14</v>
      </c>
      <c r="F487" s="7" t="s">
        <v>1544</v>
      </c>
      <c r="G487" s="8" t="str">
        <f>HYPERLINK("http://120.92.71.219:7080/cx_sage/public/student_show_info.shtml?userId=XNYESFGDZKXX-14495200888&amp;token=OGQ4ZWRjZGMwZQ","http://120.92.71.219:7080/cx_sage/public/student_show_info.shtml?userId=XNYESFGDZKXX-14495200888&amp;token=OGQ4ZWRjZGMwZQ")</f>
        <v>http://120.92.71.219:7080/cx_sage/public/student_show_info.shtml?userId=XNYESFGDZKXX-14495200888&amp;token=OGQ4ZWRjZGMwZQ</v>
      </c>
      <c r="H487" s="7" t="s">
        <v>826</v>
      </c>
      <c r="I487" s="9" t="s">
        <v>26</v>
      </c>
    </row>
    <row r="488" s="1" customFormat="1" ht="25.5" spans="1:9">
      <c r="A488" s="7" t="s">
        <v>10</v>
      </c>
      <c r="B488" s="7" t="s">
        <v>889</v>
      </c>
      <c r="C488" s="7" t="s">
        <v>1545</v>
      </c>
      <c r="D488" s="7" t="s">
        <v>1546</v>
      </c>
      <c r="E488" s="7" t="s">
        <v>14</v>
      </c>
      <c r="F488" s="7" t="s">
        <v>1547</v>
      </c>
      <c r="G488" s="8" t="str">
        <f>HYPERLINK("http://120.92.71.219:7080/cx_sage/public/student_show_info.shtml?userId=XNYESFGDZKXX-14495200889&amp;token=OWRjZDI0NDE5OA","http://120.92.71.219:7080/cx_sage/public/student_show_info.shtml?userId=XNYESFGDZKXX-14495200889&amp;token=OWRjZDI0NDE5OA")</f>
        <v>http://120.92.71.219:7080/cx_sage/public/student_show_info.shtml?userId=XNYESFGDZKXX-14495200889&amp;token=OWRjZDI0NDE5OA</v>
      </c>
      <c r="H488" s="7" t="s">
        <v>123</v>
      </c>
      <c r="I488" s="9" t="s">
        <v>124</v>
      </c>
    </row>
    <row r="489" s="1" customFormat="1" ht="25.5" spans="1:9">
      <c r="A489" s="7" t="s">
        <v>10</v>
      </c>
      <c r="B489" s="7" t="s">
        <v>889</v>
      </c>
      <c r="C489" s="7" t="s">
        <v>1548</v>
      </c>
      <c r="D489" s="7" t="s">
        <v>1549</v>
      </c>
      <c r="E489" s="7" t="s">
        <v>14</v>
      </c>
      <c r="F489" s="7" t="s">
        <v>1550</v>
      </c>
      <c r="G489" s="8" t="str">
        <f>HYPERLINK("http://120.92.71.219:7080/cx_sage/public/student_show_info.shtml?userId=XNYESFGDZKXX-14495200891&amp;token=MTExMzkzYjM4Yg","http://120.92.71.219:7080/cx_sage/public/student_show_info.shtml?userId=XNYESFGDZKXX-14495200891&amp;token=MTExMzkzYjM4Yg")</f>
        <v>http://120.92.71.219:7080/cx_sage/public/student_show_info.shtml?userId=XNYESFGDZKXX-14495200891&amp;token=MTExMzkzYjM4Yg</v>
      </c>
      <c r="H489" s="7" t="s">
        <v>72</v>
      </c>
      <c r="I489" s="9" t="s">
        <v>73</v>
      </c>
    </row>
    <row r="490" s="1" customFormat="1" ht="25.5" spans="1:9">
      <c r="A490" s="7" t="s">
        <v>10</v>
      </c>
      <c r="B490" s="7" t="s">
        <v>889</v>
      </c>
      <c r="C490" s="7" t="s">
        <v>1551</v>
      </c>
      <c r="D490" s="7" t="s">
        <v>1552</v>
      </c>
      <c r="E490" s="7" t="s">
        <v>14</v>
      </c>
      <c r="F490" s="7" t="s">
        <v>1553</v>
      </c>
      <c r="G490" s="8" t="str">
        <f>HYPERLINK("http://120.92.71.219:7080/cx_sage/public/student_show_info.shtml?userId=XNYESFGDZKXX-14495200892&amp;token=YjE3NmU5ZWRlOQ","http://120.92.71.219:7080/cx_sage/public/student_show_info.shtml?userId=XNYESFGDZKXX-14495200892&amp;token=YjE3NmU5ZWRlOQ")</f>
        <v>http://120.92.71.219:7080/cx_sage/public/student_show_info.shtml?userId=XNYESFGDZKXX-14495200892&amp;token=YjE3NmU5ZWRlOQ</v>
      </c>
      <c r="H490" s="7" t="s">
        <v>357</v>
      </c>
      <c r="I490" s="9" t="s">
        <v>1554</v>
      </c>
    </row>
    <row r="491" s="1" customFormat="1" ht="25.5" spans="1:9">
      <c r="A491" s="7" t="s">
        <v>10</v>
      </c>
      <c r="B491" s="7" t="s">
        <v>889</v>
      </c>
      <c r="C491" s="7" t="s">
        <v>1555</v>
      </c>
      <c r="D491" s="7" t="s">
        <v>1556</v>
      </c>
      <c r="E491" s="7" t="s">
        <v>14</v>
      </c>
      <c r="F491" s="7" t="s">
        <v>1557</v>
      </c>
      <c r="G491" s="8" t="str">
        <f>HYPERLINK("http://120.92.71.219:7080/cx_sage/public/student_show_info.shtml?userId=XNYESFGDZKXX-14495200893&amp;token=ODlhMzRhMGE2Yg","http://120.92.71.219:7080/cx_sage/public/student_show_info.shtml?userId=XNYESFGDZKXX-14495200893&amp;token=ODlhMzRhMGE2Yg")</f>
        <v>http://120.92.71.219:7080/cx_sage/public/student_show_info.shtml?userId=XNYESFGDZKXX-14495200893&amp;token=ODlhMzRhMGE2Yg</v>
      </c>
      <c r="H491" s="7" t="s">
        <v>16</v>
      </c>
      <c r="I491" s="9" t="s">
        <v>17</v>
      </c>
    </row>
    <row r="492" s="1" customFormat="1" ht="25.5" spans="1:9">
      <c r="A492" s="7" t="s">
        <v>10</v>
      </c>
      <c r="B492" s="7" t="s">
        <v>889</v>
      </c>
      <c r="C492" s="7" t="s">
        <v>1558</v>
      </c>
      <c r="D492" s="7" t="s">
        <v>1559</v>
      </c>
      <c r="E492" s="7" t="s">
        <v>14</v>
      </c>
      <c r="F492" s="7" t="s">
        <v>1560</v>
      </c>
      <c r="G492" s="8" t="str">
        <f>HYPERLINK("http://120.92.71.219:7080/cx_sage/public/student_show_info.shtml?userId=XNYESFGDZKXX-14495200895&amp;token=ZmEzMzU5ODQ5Ng","http://120.92.71.219:7080/cx_sage/public/student_show_info.shtml?userId=XNYESFGDZKXX-14495200895&amp;token=ZmEzMzU5ODQ5Ng")</f>
        <v>http://120.92.71.219:7080/cx_sage/public/student_show_info.shtml?userId=XNYESFGDZKXX-14495200895&amp;token=ZmEzMzU5ODQ5Ng</v>
      </c>
      <c r="H492" s="7" t="s">
        <v>53</v>
      </c>
      <c r="I492" s="9" t="s">
        <v>81</v>
      </c>
    </row>
    <row r="493" s="1" customFormat="1" ht="25.5" spans="1:9">
      <c r="A493" s="7" t="s">
        <v>10</v>
      </c>
      <c r="B493" s="7" t="s">
        <v>889</v>
      </c>
      <c r="C493" s="7" t="s">
        <v>1561</v>
      </c>
      <c r="D493" s="7" t="s">
        <v>1562</v>
      </c>
      <c r="E493" s="7" t="s">
        <v>14</v>
      </c>
      <c r="F493" s="7" t="s">
        <v>1563</v>
      </c>
      <c r="G493" s="8" t="str">
        <f>HYPERLINK("http://120.92.71.219:7080/cx_sage/public/student_show_info.shtml?userId=XNYESFGDZKXX-14495200897&amp;token=OTdjYjI2MDcyNg","http://120.92.71.219:7080/cx_sage/public/student_show_info.shtml?userId=XNYESFGDZKXX-14495200897&amp;token=OTdjYjI2MDcyNg")</f>
        <v>http://120.92.71.219:7080/cx_sage/public/student_show_info.shtml?userId=XNYESFGDZKXX-14495200897&amp;token=OTdjYjI2MDcyNg</v>
      </c>
      <c r="H493" s="7" t="s">
        <v>25</v>
      </c>
      <c r="I493" s="9" t="s">
        <v>77</v>
      </c>
    </row>
    <row r="494" s="1" customFormat="1" ht="25.5" spans="1:9">
      <c r="A494" s="7" t="s">
        <v>10</v>
      </c>
      <c r="B494" s="7" t="s">
        <v>889</v>
      </c>
      <c r="C494" s="7" t="s">
        <v>1564</v>
      </c>
      <c r="D494" s="7" t="s">
        <v>1565</v>
      </c>
      <c r="E494" s="7" t="s">
        <v>14</v>
      </c>
      <c r="F494" s="7" t="s">
        <v>1566</v>
      </c>
      <c r="G494" s="8" t="str">
        <f>HYPERLINK("http://120.92.71.219:7080/cx_sage/public/student_show_info.shtml?userId=XNYESFGDZKXX-14495200898&amp;token=YzA3NmU0ZmJiNg","http://120.92.71.219:7080/cx_sage/public/student_show_info.shtml?userId=XNYESFGDZKXX-14495200898&amp;token=YzA3NmU0ZmJiNg")</f>
        <v>http://120.92.71.219:7080/cx_sage/public/student_show_info.shtml?userId=XNYESFGDZKXX-14495200898&amp;token=YzA3NmU0ZmJiNg</v>
      </c>
      <c r="H494" s="7" t="s">
        <v>53</v>
      </c>
      <c r="I494" s="9" t="s">
        <v>81</v>
      </c>
    </row>
    <row r="495" s="1" customFormat="1" ht="25.5" spans="1:9">
      <c r="A495" s="7" t="s">
        <v>10</v>
      </c>
      <c r="B495" s="7" t="s">
        <v>889</v>
      </c>
      <c r="C495" s="7" t="s">
        <v>1567</v>
      </c>
      <c r="D495" s="7" t="s">
        <v>1568</v>
      </c>
      <c r="E495" s="7" t="s">
        <v>14</v>
      </c>
      <c r="F495" s="7" t="s">
        <v>1569</v>
      </c>
      <c r="G495" s="8" t="str">
        <f>HYPERLINK("http://120.92.71.219:7080/cx_sage/public/student_show_info.shtml?userId=XNYESFGDZKXX-14495200901&amp;token=OGMyMDYzMmE1Zg","http://120.92.71.219:7080/cx_sage/public/student_show_info.shtml?userId=XNYESFGDZKXX-14495200901&amp;token=OGMyMDYzMmE1Zg")</f>
        <v>http://120.92.71.219:7080/cx_sage/public/student_show_info.shtml?userId=XNYESFGDZKXX-14495200901&amp;token=OGMyMDYzMmE1Zg</v>
      </c>
      <c r="H495" s="7" t="s">
        <v>165</v>
      </c>
      <c r="I495" s="9" t="s">
        <v>26</v>
      </c>
    </row>
    <row r="496" s="1" customFormat="1" ht="25.5" spans="1:9">
      <c r="A496" s="7" t="s">
        <v>10</v>
      </c>
      <c r="B496" s="7" t="s">
        <v>889</v>
      </c>
      <c r="C496" s="7" t="s">
        <v>1570</v>
      </c>
      <c r="D496" s="7" t="s">
        <v>1571</v>
      </c>
      <c r="E496" s="7" t="s">
        <v>14</v>
      </c>
      <c r="F496" s="7" t="s">
        <v>1572</v>
      </c>
      <c r="G496" s="8" t="str">
        <f>HYPERLINK("http://120.92.71.219:7080/cx_sage/public/student_show_info.shtml?userId=XNYESFGDZKXX-14495200902&amp;token=YjQzMDlkOTU5OQ","http://120.92.71.219:7080/cx_sage/public/student_show_info.shtml?userId=XNYESFGDZKXX-14495200902&amp;token=YjQzMDlkOTU5OQ")</f>
        <v>http://120.92.71.219:7080/cx_sage/public/student_show_info.shtml?userId=XNYESFGDZKXX-14495200902&amp;token=YjQzMDlkOTU5OQ</v>
      </c>
      <c r="H496" s="7" t="s">
        <v>1086</v>
      </c>
      <c r="I496" s="9" t="s">
        <v>73</v>
      </c>
    </row>
    <row r="497" s="1" customFormat="1" ht="25.5" spans="1:9">
      <c r="A497" s="7" t="s">
        <v>10</v>
      </c>
      <c r="B497" s="7" t="s">
        <v>889</v>
      </c>
      <c r="C497" s="7" t="s">
        <v>1573</v>
      </c>
      <c r="D497" s="7" t="s">
        <v>1574</v>
      </c>
      <c r="E497" s="7" t="s">
        <v>14</v>
      </c>
      <c r="F497" s="7" t="s">
        <v>1575</v>
      </c>
      <c r="G497" s="8" t="str">
        <f>HYPERLINK("http://120.92.71.219:7080/cx_sage/public/student_show_info.shtml?userId=XNYESFGDZKXX-14495200904&amp;token=YTVjZjUzYTVlYw","http://120.92.71.219:7080/cx_sage/public/student_show_info.shtml?userId=XNYESFGDZKXX-14495200904&amp;token=YTVjZjUzYTVlYw")</f>
        <v>http://120.92.71.219:7080/cx_sage/public/student_show_info.shtml?userId=XNYESFGDZKXX-14495200904&amp;token=YTVjZjUzYTVlYw</v>
      </c>
      <c r="H497" s="7" t="s">
        <v>72</v>
      </c>
      <c r="I497" s="9" t="s">
        <v>54</v>
      </c>
    </row>
    <row r="498" s="1" customFormat="1" ht="25.5" spans="1:9">
      <c r="A498" s="7" t="s">
        <v>10</v>
      </c>
      <c r="B498" s="7" t="s">
        <v>889</v>
      </c>
      <c r="C498" s="7" t="s">
        <v>1576</v>
      </c>
      <c r="D498" s="7" t="s">
        <v>1577</v>
      </c>
      <c r="E498" s="7" t="s">
        <v>14</v>
      </c>
      <c r="F498" s="7" t="s">
        <v>1578</v>
      </c>
      <c r="G498" s="8" t="str">
        <f>HYPERLINK("http://120.92.71.219:7080/cx_sage/public/student_show_info.shtml?userId=XNYESFGDZKXX-14495200905&amp;token=MDUxY2M0ZjgxOQ","http://120.92.71.219:7080/cx_sage/public/student_show_info.shtml?userId=XNYESFGDZKXX-14495200905&amp;token=MDUxY2M0ZjgxOQ")</f>
        <v>http://120.92.71.219:7080/cx_sage/public/student_show_info.shtml?userId=XNYESFGDZKXX-14495200905&amp;token=MDUxY2M0ZjgxOQ</v>
      </c>
      <c r="H498" s="7" t="s">
        <v>49</v>
      </c>
      <c r="I498" s="9" t="s">
        <v>26</v>
      </c>
    </row>
    <row r="499" s="1" customFormat="1" ht="25.5" spans="1:9">
      <c r="A499" s="7" t="s">
        <v>10</v>
      </c>
      <c r="B499" s="7" t="s">
        <v>889</v>
      </c>
      <c r="C499" s="7" t="s">
        <v>1579</v>
      </c>
      <c r="D499" s="7" t="s">
        <v>1580</v>
      </c>
      <c r="E499" s="7" t="s">
        <v>14</v>
      </c>
      <c r="F499" s="7" t="s">
        <v>1581</v>
      </c>
      <c r="G499" s="8" t="str">
        <f>HYPERLINK("http://120.92.71.219:7080/cx_sage/public/student_show_info.shtml?userId=XNYESFGDZKXX-14495200906&amp;token=YTJkMGEwOTJhYg","http://120.92.71.219:7080/cx_sage/public/student_show_info.shtml?userId=XNYESFGDZKXX-14495200906&amp;token=YTJkMGEwOTJhYg")</f>
        <v>http://120.92.71.219:7080/cx_sage/public/student_show_info.shtml?userId=XNYESFGDZKXX-14495200906&amp;token=YTJkMGEwOTJhYg</v>
      </c>
      <c r="H499" s="7" t="s">
        <v>72</v>
      </c>
      <c r="I499" s="9" t="s">
        <v>73</v>
      </c>
    </row>
    <row r="500" s="1" customFormat="1" ht="25.5" spans="1:9">
      <c r="A500" s="7" t="s">
        <v>10</v>
      </c>
      <c r="B500" s="7" t="s">
        <v>889</v>
      </c>
      <c r="C500" s="7" t="s">
        <v>1582</v>
      </c>
      <c r="D500" s="7" t="s">
        <v>1583</v>
      </c>
      <c r="E500" s="7" t="s">
        <v>14</v>
      </c>
      <c r="F500" s="7" t="s">
        <v>1584</v>
      </c>
      <c r="G500" s="8" t="str">
        <f>HYPERLINK("http://120.92.71.219:7080/cx_sage/public/student_show_info.shtml?userId=XNYESFGDZKXX-14495200909&amp;token=YjQyY2FkNDQzNw","http://120.92.71.219:7080/cx_sage/public/student_show_info.shtml?userId=XNYESFGDZKXX-14495200909&amp;token=YjQyY2FkNDQzNw")</f>
        <v>http://120.92.71.219:7080/cx_sage/public/student_show_info.shtml?userId=XNYESFGDZKXX-14495200909&amp;token=YjQyY2FkNDQzNw</v>
      </c>
      <c r="H500" s="7" t="s">
        <v>72</v>
      </c>
      <c r="I500" s="9" t="s">
        <v>968</v>
      </c>
    </row>
    <row r="501" s="1" customFormat="1" ht="25.5" spans="1:9">
      <c r="A501" s="7" t="s">
        <v>10</v>
      </c>
      <c r="B501" s="7" t="s">
        <v>889</v>
      </c>
      <c r="C501" s="7" t="s">
        <v>1585</v>
      </c>
      <c r="D501" s="7" t="s">
        <v>1586</v>
      </c>
      <c r="E501" s="7" t="s">
        <v>14</v>
      </c>
      <c r="F501" s="7" t="s">
        <v>1587</v>
      </c>
      <c r="G501" s="8" t="str">
        <f>HYPERLINK("http://120.92.71.219:7080/cx_sage/public/student_show_info.shtml?userId=XNYESFGDZKXX-14495200914&amp;token=ZjdkMGYyYzhhMw","http://120.92.71.219:7080/cx_sage/public/student_show_info.shtml?userId=XNYESFGDZKXX-14495200914&amp;token=ZjdkMGYyYzhhMw")</f>
        <v>http://120.92.71.219:7080/cx_sage/public/student_show_info.shtml?userId=XNYESFGDZKXX-14495200914&amp;token=ZjdkMGYyYzhhMw</v>
      </c>
      <c r="H501" s="7" t="s">
        <v>416</v>
      </c>
      <c r="I501" s="9" t="s">
        <v>81</v>
      </c>
    </row>
    <row r="502" s="1" customFormat="1" ht="25.5" spans="1:9">
      <c r="A502" s="7" t="s">
        <v>10</v>
      </c>
      <c r="B502" s="7" t="s">
        <v>889</v>
      </c>
      <c r="C502" s="7" t="s">
        <v>1588</v>
      </c>
      <c r="D502" s="7" t="s">
        <v>1006</v>
      </c>
      <c r="E502" s="7" t="s">
        <v>14</v>
      </c>
      <c r="F502" s="7" t="s">
        <v>1589</v>
      </c>
      <c r="G502" s="8" t="str">
        <f>HYPERLINK("http://120.92.71.219:7080/cx_sage/public/student_show_info.shtml?userId=XNYESFGDZKXX-14495200916&amp;token=YjdlODliYmE5Yg","http://120.92.71.219:7080/cx_sage/public/student_show_info.shtml?userId=XNYESFGDZKXX-14495200916&amp;token=YjdlODliYmE5Yg")</f>
        <v>http://120.92.71.219:7080/cx_sage/public/student_show_info.shtml?userId=XNYESFGDZKXX-14495200916&amp;token=YjdlODliYmE5Yg</v>
      </c>
      <c r="H502" s="7" t="s">
        <v>202</v>
      </c>
      <c r="I502" s="9" t="s">
        <v>54</v>
      </c>
    </row>
    <row r="503" s="1" customFormat="1" ht="25.5" spans="1:9">
      <c r="A503" s="7" t="s">
        <v>10</v>
      </c>
      <c r="B503" s="7" t="s">
        <v>889</v>
      </c>
      <c r="C503" s="7" t="s">
        <v>1590</v>
      </c>
      <c r="D503" s="7" t="s">
        <v>1591</v>
      </c>
      <c r="E503" s="7" t="s">
        <v>14</v>
      </c>
      <c r="F503" s="7" t="s">
        <v>1592</v>
      </c>
      <c r="G503" s="8" t="str">
        <f>HYPERLINK("http://120.92.71.219:7080/cx_sage/public/student_show_info.shtml?userId=XNYESFGDZKXX-14495200919&amp;token=ZTA0OWY5ZWM0NA","http://120.92.71.219:7080/cx_sage/public/student_show_info.shtml?userId=XNYESFGDZKXX-14495200919&amp;token=ZTA0OWY5ZWM0NA")</f>
        <v>http://120.92.71.219:7080/cx_sage/public/student_show_info.shtml?userId=XNYESFGDZKXX-14495200919&amp;token=ZTA0OWY5ZWM0NA</v>
      </c>
      <c r="H503" s="7" t="s">
        <v>58</v>
      </c>
      <c r="I503" s="9" t="s">
        <v>59</v>
      </c>
    </row>
    <row r="504" s="1" customFormat="1" ht="25.5" spans="1:9">
      <c r="A504" s="7" t="s">
        <v>10</v>
      </c>
      <c r="B504" s="7" t="s">
        <v>889</v>
      </c>
      <c r="C504" s="7" t="s">
        <v>1593</v>
      </c>
      <c r="D504" s="7" t="s">
        <v>1594</v>
      </c>
      <c r="E504" s="7" t="s">
        <v>14</v>
      </c>
      <c r="F504" s="7" t="s">
        <v>1595</v>
      </c>
      <c r="G504" s="8" t="str">
        <f>HYPERLINK("http://120.92.71.219:7080/cx_sage/public/student_show_info.shtml?userId=XNYESFGDZKXX-14495200920&amp;token=M2RhOGY5NWIzMg","http://120.92.71.219:7080/cx_sage/public/student_show_info.shtml?userId=XNYESFGDZKXX-14495200920&amp;token=M2RhOGY5NWIzMg")</f>
        <v>http://120.92.71.219:7080/cx_sage/public/student_show_info.shtml?userId=XNYESFGDZKXX-14495200920&amp;token=M2RhOGY5NWIzMg</v>
      </c>
      <c r="H504" s="7" t="s">
        <v>416</v>
      </c>
      <c r="I504" s="9" t="s">
        <v>483</v>
      </c>
    </row>
    <row r="505" s="1" customFormat="1" ht="25.5" spans="1:9">
      <c r="A505" s="7" t="s">
        <v>10</v>
      </c>
      <c r="B505" s="7" t="s">
        <v>889</v>
      </c>
      <c r="C505" s="7" t="s">
        <v>1596</v>
      </c>
      <c r="D505" s="7" t="s">
        <v>1597</v>
      </c>
      <c r="E505" s="7" t="s">
        <v>14</v>
      </c>
      <c r="F505" s="7" t="s">
        <v>1598</v>
      </c>
      <c r="G505" s="8" t="str">
        <f>HYPERLINK("http://120.92.71.219:7080/cx_sage/public/student_show_info.shtml?userId=XNYESFGDZKXX-14495200921&amp;token=MGEzZTZiNDA3Yw","http://120.92.71.219:7080/cx_sage/public/student_show_info.shtml?userId=XNYESFGDZKXX-14495200921&amp;token=MGEzZTZiNDA3Yw")</f>
        <v>http://120.92.71.219:7080/cx_sage/public/student_show_info.shtml?userId=XNYESFGDZKXX-14495200921&amp;token=MGEzZTZiNDA3Yw</v>
      </c>
      <c r="H505" s="7" t="s">
        <v>153</v>
      </c>
      <c r="I505" s="9" t="s">
        <v>64</v>
      </c>
    </row>
    <row r="506" s="1" customFormat="1" ht="25.5" spans="1:9">
      <c r="A506" s="7" t="s">
        <v>10</v>
      </c>
      <c r="B506" s="7" t="s">
        <v>889</v>
      </c>
      <c r="C506" s="7" t="s">
        <v>1599</v>
      </c>
      <c r="D506" s="7" t="s">
        <v>1600</v>
      </c>
      <c r="E506" s="7" t="s">
        <v>14</v>
      </c>
      <c r="F506" s="7" t="s">
        <v>1601</v>
      </c>
      <c r="G506" s="8" t="str">
        <f>HYPERLINK("http://120.92.71.219:7080/cx_sage/public/student_show_info.shtml?userId=XNYESFGDZKXX-14495200924&amp;token=NjE0OTU3MjJjNg","http://120.92.71.219:7080/cx_sage/public/student_show_info.shtml?userId=XNYESFGDZKXX-14495200924&amp;token=NjE0OTU3MjJjNg")</f>
        <v>http://120.92.71.219:7080/cx_sage/public/student_show_info.shtml?userId=XNYESFGDZKXX-14495200924&amp;token=NjE0OTU3MjJjNg</v>
      </c>
      <c r="H506" s="7" t="s">
        <v>246</v>
      </c>
      <c r="I506" s="9" t="s">
        <v>89</v>
      </c>
    </row>
    <row r="507" s="1" customFormat="1" ht="25.5" spans="1:9">
      <c r="A507" s="7" t="s">
        <v>10</v>
      </c>
      <c r="B507" s="7" t="s">
        <v>889</v>
      </c>
      <c r="C507" s="7" t="s">
        <v>1602</v>
      </c>
      <c r="D507" s="7" t="s">
        <v>1603</v>
      </c>
      <c r="E507" s="7" t="s">
        <v>14</v>
      </c>
      <c r="F507" s="7" t="s">
        <v>1604</v>
      </c>
      <c r="G507" s="8" t="str">
        <f>HYPERLINK("http://120.92.71.219:7080/cx_sage/public/student_show_info.shtml?userId=XNYESFGDZKXX-14495200927&amp;token=YmJhMGZjNDViNA","http://120.92.71.219:7080/cx_sage/public/student_show_info.shtml?userId=XNYESFGDZKXX-14495200927&amp;token=YmJhMGZjNDViNA")</f>
        <v>http://120.92.71.219:7080/cx_sage/public/student_show_info.shtml?userId=XNYESFGDZKXX-14495200927&amp;token=YmJhMGZjNDViNA</v>
      </c>
      <c r="H507" s="7" t="s">
        <v>246</v>
      </c>
      <c r="I507" s="9" t="s">
        <v>77</v>
      </c>
    </row>
    <row r="508" s="1" customFormat="1" ht="25.5" spans="1:9">
      <c r="A508" s="7" t="s">
        <v>10</v>
      </c>
      <c r="B508" s="7" t="s">
        <v>889</v>
      </c>
      <c r="C508" s="7" t="s">
        <v>1605</v>
      </c>
      <c r="D508" s="7" t="s">
        <v>1606</v>
      </c>
      <c r="E508" s="7" t="s">
        <v>14</v>
      </c>
      <c r="F508" s="7" t="s">
        <v>1607</v>
      </c>
      <c r="G508" s="8" t="str">
        <f>HYPERLINK("http://120.92.71.219:7080/cx_sage/public/student_show_info.shtml?userId=XNYESFGDZKXX-14495200931&amp;token=ZDE4MWMxMTdiOA","http://120.92.71.219:7080/cx_sage/public/student_show_info.shtml?userId=XNYESFGDZKXX-14495200931&amp;token=ZDE4MWMxMTdiOA")</f>
        <v>http://120.92.71.219:7080/cx_sage/public/student_show_info.shtml?userId=XNYESFGDZKXX-14495200931&amp;token=ZDE4MWMxMTdiOA</v>
      </c>
      <c r="H508" s="7" t="s">
        <v>153</v>
      </c>
      <c r="I508" s="9" t="s">
        <v>59</v>
      </c>
    </row>
    <row r="509" s="1" customFormat="1" ht="25.5" spans="1:9">
      <c r="A509" s="7" t="s">
        <v>10</v>
      </c>
      <c r="B509" s="7" t="s">
        <v>889</v>
      </c>
      <c r="C509" s="7" t="s">
        <v>1608</v>
      </c>
      <c r="D509" s="7" t="s">
        <v>1609</v>
      </c>
      <c r="E509" s="7" t="s">
        <v>14</v>
      </c>
      <c r="F509" s="7" t="s">
        <v>1610</v>
      </c>
      <c r="G509" s="8" t="str">
        <f>HYPERLINK("http://120.92.71.219:7080/cx_sage/public/student_show_info.shtml?userId=XNYESFGDZKXX-14495200933&amp;token=ZGNmMzZhYWUwNg","http://120.92.71.219:7080/cx_sage/public/student_show_info.shtml?userId=XNYESFGDZKXX-14495200933&amp;token=ZGNmMzZhYWUwNg")</f>
        <v>http://120.92.71.219:7080/cx_sage/public/student_show_info.shtml?userId=XNYESFGDZKXX-14495200933&amp;token=ZGNmMzZhYWUwNg</v>
      </c>
      <c r="H509" s="7" t="s">
        <v>45</v>
      </c>
      <c r="I509" s="9" t="s">
        <v>129</v>
      </c>
    </row>
    <row r="510" s="1" customFormat="1" ht="25.5" spans="1:9">
      <c r="A510" s="7" t="s">
        <v>10</v>
      </c>
      <c r="B510" s="7" t="s">
        <v>889</v>
      </c>
      <c r="C510" s="7" t="s">
        <v>1611</v>
      </c>
      <c r="D510" s="7" t="s">
        <v>1612</v>
      </c>
      <c r="E510" s="7" t="s">
        <v>14</v>
      </c>
      <c r="F510" s="7" t="s">
        <v>1613</v>
      </c>
      <c r="G510" s="8" t="str">
        <f>HYPERLINK("http://120.92.71.219:7080/cx_sage/public/student_show_info.shtml?userId=XNYESFGDZKXX-14495200934&amp;token=YzkwN2ExYmFhNA","http://120.92.71.219:7080/cx_sage/public/student_show_info.shtml?userId=XNYESFGDZKXX-14495200934&amp;token=YzkwN2ExYmFhNA")</f>
        <v>http://120.92.71.219:7080/cx_sage/public/student_show_info.shtml?userId=XNYESFGDZKXX-14495200934&amp;token=YzkwN2ExYmFhNA</v>
      </c>
      <c r="H510" s="7" t="s">
        <v>35</v>
      </c>
      <c r="I510" s="9" t="s">
        <v>54</v>
      </c>
    </row>
    <row r="511" s="1" customFormat="1" ht="25.5" spans="1:9">
      <c r="A511" s="7" t="s">
        <v>10</v>
      </c>
      <c r="B511" s="7" t="s">
        <v>889</v>
      </c>
      <c r="C511" s="7" t="s">
        <v>1614</v>
      </c>
      <c r="D511" s="7" t="s">
        <v>1615</v>
      </c>
      <c r="E511" s="7" t="s">
        <v>14</v>
      </c>
      <c r="F511" s="7" t="s">
        <v>1616</v>
      </c>
      <c r="G511" s="8" t="str">
        <f>HYPERLINK("http://120.92.71.219:7080/cx_sage/public/student_show_info.shtml?userId=XNYESFGDZKXX-14495200938&amp;token=MmY5NDMxYjExYQ","http://120.92.71.219:7080/cx_sage/public/student_show_info.shtml?userId=XNYESFGDZKXX-14495200938&amp;token=MmY5NDMxYjExYQ")</f>
        <v>http://120.92.71.219:7080/cx_sage/public/student_show_info.shtml?userId=XNYESFGDZKXX-14495200938&amp;token=MmY5NDMxYjExYQ</v>
      </c>
      <c r="H511" s="7" t="s">
        <v>202</v>
      </c>
      <c r="I511" s="9" t="s">
        <v>81</v>
      </c>
    </row>
    <row r="512" s="1" customFormat="1" ht="25.5" spans="1:9">
      <c r="A512" s="7" t="s">
        <v>10</v>
      </c>
      <c r="B512" s="7" t="s">
        <v>889</v>
      </c>
      <c r="C512" s="7" t="s">
        <v>1617</v>
      </c>
      <c r="D512" s="7" t="s">
        <v>1618</v>
      </c>
      <c r="E512" s="7" t="s">
        <v>14</v>
      </c>
      <c r="F512" s="7" t="s">
        <v>1619</v>
      </c>
      <c r="G512" s="8" t="str">
        <f>HYPERLINK("http://120.92.71.219:7080/cx_sage/public/student_show_info.shtml?userId=XNYESFGDZKXX-14495200939&amp;token=NjEyZDE0ZDQ2Yg","http://120.92.71.219:7080/cx_sage/public/student_show_info.shtml?userId=XNYESFGDZKXX-14495200939&amp;token=NjEyZDE0ZDQ2Yg")</f>
        <v>http://120.92.71.219:7080/cx_sage/public/student_show_info.shtml?userId=XNYESFGDZKXX-14495200939&amp;token=NjEyZDE0ZDQ2Yg</v>
      </c>
      <c r="H512" s="7" t="s">
        <v>153</v>
      </c>
      <c r="I512" s="9" t="s">
        <v>64</v>
      </c>
    </row>
    <row r="513" s="1" customFormat="1" ht="25.5" spans="1:9">
      <c r="A513" s="7" t="s">
        <v>10</v>
      </c>
      <c r="B513" s="7" t="s">
        <v>889</v>
      </c>
      <c r="C513" s="7" t="s">
        <v>1620</v>
      </c>
      <c r="D513" s="7" t="s">
        <v>1621</v>
      </c>
      <c r="E513" s="7" t="s">
        <v>14</v>
      </c>
      <c r="F513" s="7" t="s">
        <v>1622</v>
      </c>
      <c r="G513" s="8" t="str">
        <f>HYPERLINK("http://120.92.71.219:7080/cx_sage/public/student_show_info.shtml?userId=XNYESFGDZKXX-14495200940&amp;token=NGI2ZjM5NGU0Mg","http://120.92.71.219:7080/cx_sage/public/student_show_info.shtml?userId=XNYESFGDZKXX-14495200940&amp;token=NGI2ZjM5NGU0Mg")</f>
        <v>http://120.92.71.219:7080/cx_sage/public/student_show_info.shtml?userId=XNYESFGDZKXX-14495200940&amp;token=NGI2ZjM5NGU0Mg</v>
      </c>
      <c r="H513" s="7" t="s">
        <v>165</v>
      </c>
      <c r="I513" s="9" t="s">
        <v>81</v>
      </c>
    </row>
    <row r="514" s="1" customFormat="1" ht="25.5" spans="1:9">
      <c r="A514" s="7" t="s">
        <v>10</v>
      </c>
      <c r="B514" s="7" t="s">
        <v>889</v>
      </c>
      <c r="C514" s="7" t="s">
        <v>1623</v>
      </c>
      <c r="D514" s="7" t="s">
        <v>1624</v>
      </c>
      <c r="E514" s="7" t="s">
        <v>14</v>
      </c>
      <c r="F514" s="7" t="s">
        <v>1625</v>
      </c>
      <c r="G514" s="8" t="str">
        <f>HYPERLINK("http://120.92.71.219:7080/cx_sage/public/student_show_info.shtml?userId=XNYESFGDZKXX-14495200942&amp;token=YjI4M2Q0MDhmYw","http://120.92.71.219:7080/cx_sage/public/student_show_info.shtml?userId=XNYESFGDZKXX-14495200942&amp;token=YjI4M2Q0MDhmYw")</f>
        <v>http://120.92.71.219:7080/cx_sage/public/student_show_info.shtml?userId=XNYESFGDZKXX-14495200942&amp;token=YjI4M2Q0MDhmYw</v>
      </c>
      <c r="H514" s="7" t="s">
        <v>416</v>
      </c>
      <c r="I514" s="9" t="s">
        <v>77</v>
      </c>
    </row>
    <row r="515" s="1" customFormat="1" ht="25.5" spans="1:9">
      <c r="A515" s="7" t="s">
        <v>10</v>
      </c>
      <c r="B515" s="7" t="s">
        <v>889</v>
      </c>
      <c r="C515" s="7" t="s">
        <v>1626</v>
      </c>
      <c r="D515" s="7" t="s">
        <v>1627</v>
      </c>
      <c r="E515" s="7" t="s">
        <v>14</v>
      </c>
      <c r="F515" s="7" t="s">
        <v>1628</v>
      </c>
      <c r="G515" s="8" t="str">
        <f>HYPERLINK("http://120.92.71.219:7080/cx_sage/public/student_show_info.shtml?userId=XNYESFGDZKXX-14495200947&amp;token=MzA2YmZlZjA2ZQ","http://120.92.71.219:7080/cx_sage/public/student_show_info.shtml?userId=XNYESFGDZKXX-14495200947&amp;token=MzA2YmZlZjA2ZQ")</f>
        <v>http://120.92.71.219:7080/cx_sage/public/student_show_info.shtml?userId=XNYESFGDZKXX-14495200947&amp;token=MzA2YmZlZjA2ZQ</v>
      </c>
      <c r="H515" s="7" t="s">
        <v>142</v>
      </c>
      <c r="I515" s="9" t="s">
        <v>77</v>
      </c>
    </row>
    <row r="516" s="1" customFormat="1" ht="25.5" spans="1:9">
      <c r="A516" s="7" t="s">
        <v>10</v>
      </c>
      <c r="B516" s="7" t="s">
        <v>889</v>
      </c>
      <c r="C516" s="7" t="s">
        <v>1629</v>
      </c>
      <c r="D516" s="7" t="s">
        <v>1630</v>
      </c>
      <c r="E516" s="7" t="s">
        <v>14</v>
      </c>
      <c r="F516" s="7" t="s">
        <v>1631</v>
      </c>
      <c r="G516" s="8" t="str">
        <f>HYPERLINK("http://120.92.71.219:7080/cx_sage/public/student_show_info.shtml?userId=XNYESFGDZKXX-14495200948&amp;token=NDg4NzQ0OTRhZA","http://120.92.71.219:7080/cx_sage/public/student_show_info.shtml?userId=XNYESFGDZKXX-14495200948&amp;token=NDg4NzQ0OTRhZA")</f>
        <v>http://120.92.71.219:7080/cx_sage/public/student_show_info.shtml?userId=XNYESFGDZKXX-14495200948&amp;token=NDg4NzQ0OTRhZA</v>
      </c>
      <c r="H516" s="7" t="s">
        <v>1086</v>
      </c>
      <c r="I516" s="9" t="s">
        <v>17</v>
      </c>
    </row>
    <row r="517" s="1" customFormat="1" ht="25.5" spans="1:9">
      <c r="A517" s="7" t="s">
        <v>10</v>
      </c>
      <c r="B517" s="7" t="s">
        <v>889</v>
      </c>
      <c r="C517" s="7" t="s">
        <v>1632</v>
      </c>
      <c r="D517" s="7" t="s">
        <v>1633</v>
      </c>
      <c r="E517" s="7" t="s">
        <v>14</v>
      </c>
      <c r="F517" s="7" t="s">
        <v>1634</v>
      </c>
      <c r="G517" s="8" t="str">
        <f>HYPERLINK("http://120.92.71.219:7080/cx_sage/public/student_show_info.shtml?userId=XNYESFGDZKXX-14495200950&amp;token=YTQ1ZWE3YjNiMg","http://120.92.71.219:7080/cx_sage/public/student_show_info.shtml?userId=XNYESFGDZKXX-14495200950&amp;token=YTQ1ZWE3YjNiMg")</f>
        <v>http://120.92.71.219:7080/cx_sage/public/student_show_info.shtml?userId=XNYESFGDZKXX-14495200950&amp;token=YTQ1ZWE3YjNiMg</v>
      </c>
      <c r="H517" s="7" t="s">
        <v>96</v>
      </c>
      <c r="I517" s="9" t="s">
        <v>77</v>
      </c>
    </row>
  </sheetData>
  <mergeCells count="1">
    <mergeCell ref="A1:I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</dc:creator>
  <cp:lastModifiedBy>kk</cp:lastModifiedBy>
  <dcterms:created xsi:type="dcterms:W3CDTF">2023-09-22T09:18:27Z</dcterms:created>
  <dcterms:modified xsi:type="dcterms:W3CDTF">2023-09-22T09:26:47Z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7B41E1BC62C24B338CC0DCC9D49335AD_11</vt:lpwstr>
  </property>
  <property fmtid="{D5CDD505-2E9C-101B-9397-08002B2CF9AE}" pid="3" name="KSOProductBuildVer">
    <vt:lpwstr>2052-12.1.0.15374</vt:lpwstr>
  </property>
</Properties>
</file>